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95" yWindow="65521" windowWidth="2955" windowHeight="9120" firstSheet="4" activeTab="4"/>
  </bookViews>
  <sheets>
    <sheet name="RESUMEN 7500+7700" sheetId="1" state="hidden" r:id="rId1"/>
    <sheet name="7500+7700 X RAMO (2)" sheetId="2" state="hidden" r:id="rId2"/>
    <sheet name="7500+7700 X RAMO" sheetId="3" state="hidden" r:id="rId3"/>
    <sheet name="ADMINISTRATIVA" sheetId="4" state="hidden" r:id="rId4"/>
    <sheet name="PROGRAMAS REGIONALES" sheetId="5" r:id="rId5"/>
  </sheets>
  <definedNames>
    <definedName name="_xlnm.Print_Area" localSheetId="2">'7500+7700 X RAMO'!$A$1:$D$20</definedName>
    <definedName name="_xlnm.Print_Area" localSheetId="1">'7500+7700 X RAMO (2)'!$A$1:$H$35</definedName>
    <definedName name="_xlnm.Print_Area" localSheetId="3">'ADMINISTRATIVA'!$A$1:$C$62</definedName>
    <definedName name="_xlnm.Print_Area" localSheetId="4">'PROGRAMAS REGIONALES'!$A$1:$C$78</definedName>
    <definedName name="_xlnm.Print_Area" localSheetId="0">'RESUMEN 7500+7700'!$A$1:$F$66</definedName>
  </definedNames>
  <calcPr fullCalcOnLoad="1"/>
</workbook>
</file>

<file path=xl/sharedStrings.xml><?xml version="1.0" encoding="utf-8"?>
<sst xmlns="http://schemas.openxmlformats.org/spreadsheetml/2006/main" count="317" uniqueCount="136">
  <si>
    <t>Clasificación Administrativa</t>
  </si>
  <si>
    <t>Resumen Admnistrativo del Gasto</t>
  </si>
  <si>
    <t>Programa de Desarrollo de la Región Sur-Sureste</t>
  </si>
  <si>
    <t>Ramo</t>
  </si>
  <si>
    <t>Clave</t>
  </si>
  <si>
    <t>Unidad Responsable</t>
  </si>
  <si>
    <t>Monto</t>
  </si>
  <si>
    <t>TOTAL</t>
  </si>
  <si>
    <t>7500 Desarrollo de la Región Sur-Sureste</t>
  </si>
  <si>
    <t>Centro SCT Yucatán</t>
  </si>
  <si>
    <t>K309</t>
  </si>
  <si>
    <t>K310</t>
  </si>
  <si>
    <t>Centro SCT Veracruz</t>
  </si>
  <si>
    <t>Centro SCT Guerrero</t>
  </si>
  <si>
    <t>Centro SCT Chiapas</t>
  </si>
  <si>
    <t>Centro SCT Oaxaca</t>
  </si>
  <si>
    <t>7700 Plan Puebla Panamá</t>
  </si>
  <si>
    <t>Coordinación General Plan Puebla-Panamá</t>
  </si>
  <si>
    <t>P66</t>
  </si>
  <si>
    <t>P62</t>
  </si>
  <si>
    <t>Centro SCT Tabasco</t>
  </si>
  <si>
    <t>Centro SCT Quintana Roo</t>
  </si>
  <si>
    <t>Centro SCT Campeche</t>
  </si>
  <si>
    <t>O00</t>
  </si>
  <si>
    <t>Centro Nacional de Vigilancia Epidemiológica</t>
  </si>
  <si>
    <t>Servicios Estatales de Salud Pública en el Estado de Puebla</t>
  </si>
  <si>
    <t>Desarrollo de la Región Sur-Sureste</t>
  </si>
  <si>
    <t>Plan Puebla Panamá</t>
  </si>
  <si>
    <t>Total</t>
  </si>
  <si>
    <t>Relaciones Exteriores</t>
  </si>
  <si>
    <t>Dependencia/Programa Regional</t>
  </si>
  <si>
    <t>Salud</t>
  </si>
  <si>
    <t>* No incluye organismos y entidades de control presupuestario directo.</t>
  </si>
  <si>
    <t>Energía (CFE)</t>
  </si>
  <si>
    <t>Dependencia</t>
  </si>
  <si>
    <t>(Pesos)</t>
  </si>
  <si>
    <t>(pesos)</t>
  </si>
  <si>
    <t>7700             Plan Puebla-Panamá</t>
  </si>
  <si>
    <t>Programa de Desarrollo de la Región Sur-Sureste/Plan Puebla-Panamá</t>
  </si>
  <si>
    <t>(Millones de pesos)</t>
  </si>
  <si>
    <t>Comunicaciones y Transportes</t>
  </si>
  <si>
    <t>Programa de Desarrollo de la Región Sur-Sureste/Puebla-Panamá</t>
  </si>
  <si>
    <t>Descripción del proyecto</t>
  </si>
  <si>
    <t>Importe</t>
  </si>
  <si>
    <t>Secretaría de Comunicaciones y Transportes</t>
  </si>
  <si>
    <t>Comisión Federal de Electricidad</t>
  </si>
  <si>
    <t>TOQ</t>
  </si>
  <si>
    <t>Proyectos de transformación y transmisión de energía eléctrica, conforme al Plan Puebla-Panamá</t>
  </si>
  <si>
    <t>Secretaría de Salud</t>
  </si>
  <si>
    <t>Secretaría de Relaciones Exteriores</t>
  </si>
  <si>
    <t>Fortalecer la relación con Centroamérica, impulsar la integración regional y contribuir al desarrollo sustentable de la región sur-sureste de México</t>
  </si>
  <si>
    <t>Conducción y Planeación de las actividades de la Unidad Responsable</t>
  </si>
  <si>
    <t>Desarrollo de la Región Centro País</t>
  </si>
  <si>
    <t>Programa de Desarrollo Aereoportuario</t>
  </si>
  <si>
    <t>7200 Desarrollo de la Región Centro País</t>
  </si>
  <si>
    <t>1210 Programa de Desarrollo Aereoportuario</t>
  </si>
  <si>
    <t>Centro SCT Puebla</t>
  </si>
  <si>
    <t>Secretaría de Medio Ambiente y Recursos Naturales</t>
  </si>
  <si>
    <t>Región Sur-Sureste y Plan Puebla-Panamá</t>
  </si>
  <si>
    <t>Regiones Frontera Norte, Noreste y Noroeste</t>
  </si>
  <si>
    <t>Otros Proyectos</t>
  </si>
  <si>
    <t>Regional</t>
  </si>
  <si>
    <t>Campeche</t>
  </si>
  <si>
    <t>Escárcega-Límite Edo. Tabasco</t>
  </si>
  <si>
    <t>Ciudad del Carmen-Límite Edo. Tabasco (incluye Libramiento Atasta)</t>
  </si>
  <si>
    <t>Chiapas</t>
  </si>
  <si>
    <t>Arriaga-La Ventosa</t>
  </si>
  <si>
    <t>Puente San Cristóbal</t>
  </si>
  <si>
    <t>Tapachula-Suchiate</t>
  </si>
  <si>
    <t>Oaxaca</t>
  </si>
  <si>
    <t>Acceso al Puerto de Salina Cruz</t>
  </si>
  <si>
    <t>Quintana Roo</t>
  </si>
  <si>
    <t>Cafetal-Tulum</t>
  </si>
  <si>
    <t>Tabasco</t>
  </si>
  <si>
    <t>Villahermosa Límite Edos. Tabasco/Campeche (Tramo Villahermosa-Macultepec)</t>
  </si>
  <si>
    <t>Ocozocoautla-Arriaga</t>
  </si>
  <si>
    <t>Entronque Tequisistlán-Tehuantepec II</t>
  </si>
  <si>
    <t>Yucatán</t>
  </si>
  <si>
    <t>Mérida-Kantunil</t>
  </si>
  <si>
    <t>Diseñar, regular y conducir políticas en salud</t>
  </si>
  <si>
    <t>Prestar servicios en los diferentes niveles de atención en salud</t>
  </si>
  <si>
    <t>Chihuahua</t>
  </si>
  <si>
    <t>Cuauhtémoc-La Junta</t>
  </si>
  <si>
    <t>Durango</t>
  </si>
  <si>
    <t>Durango-Mazatlán (Tramo Entronque Otinapa-Llano Grande)</t>
  </si>
  <si>
    <t>Nuevo León</t>
  </si>
  <si>
    <t>Libramiento Noroeste de Monterrey</t>
  </si>
  <si>
    <t>Tamaulipas</t>
  </si>
  <si>
    <t>El Chihue-Entronque Ciudad Mante</t>
  </si>
  <si>
    <t>Reynosa- Ciudad Mier</t>
  </si>
  <si>
    <t>Baja California</t>
  </si>
  <si>
    <t>Sonoita-Mexicali (Tramo San Luis Río Colorado-Mexicali)</t>
  </si>
  <si>
    <t>Sinaloa</t>
  </si>
  <si>
    <t>Durango-Mazatlán (Tramo Entronque Concordia-Copala)</t>
  </si>
  <si>
    <t>Sonora</t>
  </si>
  <si>
    <t>Caborca-Sonoita</t>
  </si>
  <si>
    <t>Boulevard Alvaro Obregón (Tramo Boulevard Colosio-Avenida Industrial Nuevo Nogales)</t>
  </si>
  <si>
    <t>Sonoita-San Luis Río Colorado</t>
  </si>
  <si>
    <t>Coahuila</t>
  </si>
  <si>
    <t>Uso sustentable de la Cuenca del Río Bravo</t>
  </si>
  <si>
    <t>Aguascalientes</t>
  </si>
  <si>
    <t>Libramiento de Aguascalientes</t>
  </si>
  <si>
    <t>Colima</t>
  </si>
  <si>
    <t>Acceso al Puerto de Manzanillo</t>
  </si>
  <si>
    <t>Manzanillo-Cihuatlán</t>
  </si>
  <si>
    <t>Guanajuato</t>
  </si>
  <si>
    <t>León-Silao</t>
  </si>
  <si>
    <t>Jalisco</t>
  </si>
  <si>
    <t>Lagos de Moreno-San Luis Potosí (Tramo Lagos de Moreno-Las Amarillas)</t>
  </si>
  <si>
    <t>Guadalajara-Zapotlanejo</t>
  </si>
  <si>
    <t>Las Amarillas-Villa de Arriaga</t>
  </si>
  <si>
    <t>San Luis Potosí</t>
  </si>
  <si>
    <t>Villa de Arriaga-Las Amarillas</t>
  </si>
  <si>
    <t>Entronque Periférico II de la Carretera San Luis Potosí-Ciudad Valles</t>
  </si>
  <si>
    <t>Hidalgo</t>
  </si>
  <si>
    <t>Pachuca-Tulancingo Acceso al Aeropuerto</t>
  </si>
  <si>
    <t>Puebla</t>
  </si>
  <si>
    <t>Querétaro</t>
  </si>
  <si>
    <t>Libramiento Surponiente de Querétaro</t>
  </si>
  <si>
    <t>Tlaxcala</t>
  </si>
  <si>
    <t>Calpulalpan-Ocotoxco</t>
  </si>
  <si>
    <t>Promover y difundir el desarrollo económico y social del sur-sureste y coordinar las acciones con los países mesoamericanos para el mismo fin</t>
  </si>
  <si>
    <t>Tulum-Playa del Carmen</t>
  </si>
  <si>
    <t>Capacitación ambiental y desarrollo sustentable</t>
  </si>
  <si>
    <t>Desarrollo y ordenamiento ambiental por cuencas y ecosistemas</t>
  </si>
  <si>
    <t>Diseño, elaboración y coordinación ejecutiva de proyectos de desarrollo regional</t>
  </si>
  <si>
    <t>Villahermosa-Escárcega (Tramo Entronque Playa Catazajá-Límite Edos. Chiapas/Tabasco)</t>
  </si>
  <si>
    <t xml:space="preserve">Otras actividades </t>
  </si>
  <si>
    <t>Regiones Centro Occidente y Centro País</t>
  </si>
  <si>
    <t>Proyectos de transformación y transmisión de energía eléctrica</t>
  </si>
  <si>
    <t>Escárcega-Xpujil</t>
  </si>
  <si>
    <t>San Felipe-Entronque Carretera 57</t>
  </si>
  <si>
    <t>Infraestructura de agua potable, saneamiento y alcantarillado</t>
  </si>
  <si>
    <t>Acceso al Aeropuerto Internacional Hermanos Serdán</t>
  </si>
  <si>
    <t>Entronque Colonias-Portezuelo (Tramo Colonias Santa Catarina)</t>
  </si>
  <si>
    <r>
      <t xml:space="preserve">PROGRAMAS REGIONALES </t>
    </r>
    <r>
      <rPr>
        <sz val="8"/>
        <rFont val="Arial"/>
        <family val="2"/>
      </rPr>
      <t>(pesos)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</si>
</sst>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\ \ \ \ \ \ "/>
    <numFmt numFmtId="166" formatCode="0.0"/>
    <numFmt numFmtId="167" formatCode="#,##0\ \ \ \ \ \ "/>
    <numFmt numFmtId="168" formatCode="#,##0\ \ \ \ \ \ \ 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00"/>
    <numFmt numFmtId="185" formatCode="#,##0.0000"/>
    <numFmt numFmtId="186" formatCode="#,##0.000"/>
    <numFmt numFmtId="187" formatCode="#,##0.0\ \ \ \ \ \ \ \ \ "/>
    <numFmt numFmtId="188" formatCode="#,##0.0\ \ \ \ \ \ \ \ \ \ \ \ "/>
    <numFmt numFmtId="189" formatCode="#,##0\ \ \ \ "/>
    <numFmt numFmtId="190" formatCode="_-* #,##0_-;\-* #,##0_-;_-* &quot;-&quot;??_-;_-@_-"/>
    <numFmt numFmtId="191" formatCode="#,##0.00_ ;[Red]\-#,##0.00\ "/>
  </numFmts>
  <fonts count="10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n"/>
      <top style="thick">
        <color indexed="23"/>
      </top>
      <bottom style="thick">
        <color indexed="23"/>
      </bottom>
    </border>
    <border>
      <left style="thin"/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3" fontId="2" fillId="0" borderId="12" xfId="0" applyNumberFormat="1" applyFont="1" applyBorder="1" applyAlignment="1">
      <alignment/>
    </xf>
    <xf numFmtId="0" fontId="2" fillId="3" borderId="11" xfId="0" applyFont="1" applyFill="1" applyBorder="1" applyAlignment="1">
      <alignment horizontal="center"/>
    </xf>
    <xf numFmtId="3" fontId="2" fillId="3" borderId="12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0" fillId="4" borderId="11" xfId="0" applyFill="1" applyBorder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>
      <alignment horizontal="left"/>
    </xf>
    <xf numFmtId="3" fontId="2" fillId="4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 horizontal="center"/>
    </xf>
    <xf numFmtId="0" fontId="2" fillId="3" borderId="14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2" fillId="3" borderId="19" xfId="0" applyFont="1" applyFill="1" applyBorder="1" applyAlignment="1">
      <alignment horizontal="center" vertical="center"/>
    </xf>
    <xf numFmtId="164" fontId="2" fillId="3" borderId="2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" borderId="1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12" xfId="0" applyNumberFormat="1" applyFont="1" applyBorder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Border="1" applyAlignment="1">
      <alignment wrapText="1"/>
    </xf>
    <xf numFmtId="3" fontId="2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6" fontId="8" fillId="0" borderId="0" xfId="0" applyNumberFormat="1" applyFont="1" applyAlignment="1">
      <alignment/>
    </xf>
    <xf numFmtId="0" fontId="4" fillId="0" borderId="22" xfId="0" applyFont="1" applyFill="1" applyBorder="1" applyAlignment="1">
      <alignment horizontal="left" indent="2"/>
    </xf>
    <xf numFmtId="0" fontId="3" fillId="0" borderId="22" xfId="0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18" fontId="8" fillId="0" borderId="0" xfId="0" applyNumberFormat="1" applyFont="1" applyAlignment="1">
      <alignment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justify" wrapText="1"/>
    </xf>
    <xf numFmtId="3" fontId="3" fillId="0" borderId="22" xfId="0" applyNumberFormat="1" applyFont="1" applyFill="1" applyBorder="1" applyAlignment="1">
      <alignment horizontal="right" vertical="top"/>
    </xf>
    <xf numFmtId="0" fontId="4" fillId="0" borderId="22" xfId="0" applyFont="1" applyFill="1" applyBorder="1" applyAlignment="1">
      <alignment/>
    </xf>
    <xf numFmtId="3" fontId="4" fillId="0" borderId="22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left"/>
    </xf>
    <xf numFmtId="3" fontId="3" fillId="0" borderId="22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wrapText="1"/>
    </xf>
    <xf numFmtId="0" fontId="9" fillId="0" borderId="0" xfId="0" applyFont="1" applyAlignment="1">
      <alignment/>
    </xf>
    <xf numFmtId="0" fontId="3" fillId="0" borderId="23" xfId="0" applyFont="1" applyFill="1" applyBorder="1" applyAlignment="1">
      <alignment wrapText="1"/>
    </xf>
    <xf numFmtId="3" fontId="4" fillId="0" borderId="22" xfId="0" applyNumberFormat="1" applyFont="1" applyFill="1" applyBorder="1" applyAlignment="1">
      <alignment horizontal="right" vertical="top"/>
    </xf>
    <xf numFmtId="0" fontId="3" fillId="0" borderId="22" xfId="0" applyFont="1" applyFill="1" applyBorder="1" applyAlignment="1">
      <alignment vertical="top"/>
    </xf>
    <xf numFmtId="0" fontId="3" fillId="0" borderId="22" xfId="0" applyFont="1" applyFill="1" applyBorder="1" applyAlignment="1">
      <alignment horizontal="justify" vertical="top" wrapText="1"/>
    </xf>
    <xf numFmtId="3" fontId="3" fillId="0" borderId="0" xfId="0" applyNumberFormat="1" applyFont="1" applyAlignment="1">
      <alignment/>
    </xf>
    <xf numFmtId="0" fontId="4" fillId="0" borderId="22" xfId="0" applyFont="1" applyFill="1" applyBorder="1" applyAlignment="1">
      <alignment horizontal="left"/>
    </xf>
    <xf numFmtId="3" fontId="4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24" xfId="0" applyFont="1" applyBorder="1" applyAlignment="1">
      <alignment horizontal="left" indent="2"/>
    </xf>
    <xf numFmtId="0" fontId="4" fillId="0" borderId="23" xfId="0" applyFont="1" applyBorder="1" applyAlignment="1">
      <alignment horizontal="left" indent="2"/>
    </xf>
    <xf numFmtId="0" fontId="4" fillId="0" borderId="24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 indent="2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91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zoomScale="75" zoomScaleNormal="75" workbookViewId="0" topLeftCell="A1">
      <selection activeCell="D73" sqref="D73"/>
    </sheetView>
  </sheetViews>
  <sheetFormatPr defaultColWidth="11.421875" defaultRowHeight="12.75"/>
  <cols>
    <col min="1" max="1" width="6.28125" style="0" bestFit="1" customWidth="1"/>
    <col min="2" max="2" width="5.8515625" style="29" customWidth="1"/>
    <col min="3" max="3" width="0.85546875" style="5" customWidth="1"/>
    <col min="4" max="4" width="66.7109375" style="5" customWidth="1"/>
    <col min="5" max="5" width="14.8515625" style="5" bestFit="1" customWidth="1"/>
    <col min="6" max="6" width="14.421875" style="0" bestFit="1" customWidth="1"/>
    <col min="7" max="7" width="12.7109375" style="0" bestFit="1" customWidth="1"/>
  </cols>
  <sheetData>
    <row r="1" spans="2:5" ht="12.75">
      <c r="B1" s="1" t="s">
        <v>0</v>
      </c>
      <c r="C1"/>
      <c r="D1"/>
      <c r="E1"/>
    </row>
    <row r="2" spans="2:5" ht="12.75">
      <c r="B2" s="122"/>
      <c r="C2" s="122"/>
      <c r="D2" s="122"/>
      <c r="E2" s="122"/>
    </row>
    <row r="3" spans="2:5" ht="12.75">
      <c r="B3" s="122"/>
      <c r="C3" s="122"/>
      <c r="D3" s="122"/>
      <c r="E3" s="122"/>
    </row>
    <row r="4" spans="2:5" ht="12.75">
      <c r="B4" s="3" t="s">
        <v>38</v>
      </c>
      <c r="C4" s="4"/>
      <c r="E4" s="4"/>
    </row>
    <row r="5" spans="2:5" ht="13.5" thickBot="1">
      <c r="B5"/>
      <c r="C5"/>
      <c r="D5"/>
      <c r="E5"/>
    </row>
    <row r="6" spans="1:6" ht="14.25" thickBot="1" thickTop="1">
      <c r="A6" t="s">
        <v>3</v>
      </c>
      <c r="B6" s="6" t="s">
        <v>4</v>
      </c>
      <c r="C6" s="7"/>
      <c r="D6" s="8" t="s">
        <v>5</v>
      </c>
      <c r="E6" s="9" t="s">
        <v>6</v>
      </c>
      <c r="F6" s="10"/>
    </row>
    <row r="7" spans="2:6" ht="6.75" customHeight="1" thickBot="1" thickTop="1">
      <c r="B7"/>
      <c r="C7"/>
      <c r="D7"/>
      <c r="E7" s="11"/>
      <c r="F7" s="12"/>
    </row>
    <row r="8" spans="2:6" ht="13.5" thickTop="1">
      <c r="B8" s="13"/>
      <c r="C8"/>
      <c r="D8" s="14" t="s">
        <v>7</v>
      </c>
      <c r="E8" s="15">
        <f>+E10+E13+E16+E28</f>
        <v>4616895884</v>
      </c>
      <c r="F8" s="16"/>
    </row>
    <row r="9" spans="2:6" ht="12.75">
      <c r="B9" s="17"/>
      <c r="C9"/>
      <c r="D9" s="18"/>
      <c r="E9" s="19"/>
      <c r="F9" s="16"/>
    </row>
    <row r="10" spans="2:6" ht="12.75">
      <c r="B10" s="17"/>
      <c r="C10"/>
      <c r="D10" s="18" t="s">
        <v>54</v>
      </c>
      <c r="E10" s="19">
        <f>+E11</f>
        <v>842000000</v>
      </c>
      <c r="F10" s="16"/>
    </row>
    <row r="11" spans="1:6" ht="12.75">
      <c r="A11">
        <v>9</v>
      </c>
      <c r="B11" s="17">
        <v>641</v>
      </c>
      <c r="C11"/>
      <c r="D11" s="21" t="s">
        <v>56</v>
      </c>
      <c r="E11" s="22">
        <v>842000000</v>
      </c>
      <c r="F11" s="16"/>
    </row>
    <row r="12" spans="2:6" ht="12.75">
      <c r="B12" s="17"/>
      <c r="C12"/>
      <c r="D12" s="21"/>
      <c r="E12" s="19"/>
      <c r="F12" s="16"/>
    </row>
    <row r="13" spans="2:6" ht="12.75">
      <c r="B13" s="17"/>
      <c r="C13"/>
      <c r="D13" s="18" t="s">
        <v>55</v>
      </c>
      <c r="E13" s="19">
        <f>+E14</f>
        <v>50000000</v>
      </c>
      <c r="F13" s="16"/>
    </row>
    <row r="14" spans="1:6" ht="12.75">
      <c r="A14">
        <v>9</v>
      </c>
      <c r="B14" s="17">
        <v>641</v>
      </c>
      <c r="C14"/>
      <c r="D14" s="21" t="s">
        <v>56</v>
      </c>
      <c r="E14" s="22">
        <v>50000000</v>
      </c>
      <c r="F14" s="16"/>
    </row>
    <row r="15" spans="2:6" ht="12.75">
      <c r="B15" s="17"/>
      <c r="C15"/>
      <c r="D15" s="21"/>
      <c r="E15" s="19"/>
      <c r="F15" s="16"/>
    </row>
    <row r="16" spans="2:6" ht="12.75">
      <c r="B16" s="17"/>
      <c r="C16"/>
      <c r="D16" s="18" t="s">
        <v>8</v>
      </c>
      <c r="E16" s="19">
        <f>SUM(E17:E24)</f>
        <v>1787600000</v>
      </c>
      <c r="F16" s="16"/>
    </row>
    <row r="17" spans="1:6" ht="12.75">
      <c r="A17">
        <v>9</v>
      </c>
      <c r="B17" s="20">
        <v>624</v>
      </c>
      <c r="C17"/>
      <c r="D17" s="21" t="s">
        <v>22</v>
      </c>
      <c r="E17" s="22">
        <v>192500000</v>
      </c>
      <c r="F17" s="70"/>
    </row>
    <row r="18" spans="1:6" ht="12.75">
      <c r="A18">
        <v>9</v>
      </c>
      <c r="B18" s="20">
        <v>627</v>
      </c>
      <c r="C18"/>
      <c r="D18" s="25" t="s">
        <v>14</v>
      </c>
      <c r="E18" s="24">
        <v>140000000</v>
      </c>
      <c r="F18" s="16"/>
    </row>
    <row r="19" spans="1:6" ht="12.75">
      <c r="A19">
        <v>9</v>
      </c>
      <c r="B19" s="20">
        <v>632</v>
      </c>
      <c r="C19"/>
      <c r="D19" s="25" t="s">
        <v>13</v>
      </c>
      <c r="E19" s="24">
        <v>195100000</v>
      </c>
      <c r="F19" s="16"/>
    </row>
    <row r="20" spans="1:6" ht="12.75">
      <c r="A20">
        <v>9</v>
      </c>
      <c r="B20" s="20">
        <v>640</v>
      </c>
      <c r="C20"/>
      <c r="D20" s="25" t="s">
        <v>15</v>
      </c>
      <c r="E20" s="24">
        <v>155000000</v>
      </c>
      <c r="F20" s="16"/>
    </row>
    <row r="21" spans="1:6" ht="12.75">
      <c r="A21">
        <v>9</v>
      </c>
      <c r="B21" s="20">
        <v>643</v>
      </c>
      <c r="C21"/>
      <c r="D21" s="25" t="s">
        <v>21</v>
      </c>
      <c r="E21" s="24">
        <v>227500000</v>
      </c>
      <c r="F21" s="16"/>
    </row>
    <row r="22" spans="1:6" ht="12.75">
      <c r="A22">
        <v>9</v>
      </c>
      <c r="B22" s="20">
        <v>647</v>
      </c>
      <c r="C22"/>
      <c r="D22" s="25" t="s">
        <v>20</v>
      </c>
      <c r="E22" s="24">
        <v>280000000</v>
      </c>
      <c r="F22" s="16"/>
    </row>
    <row r="23" spans="1:6" ht="12.75">
      <c r="A23">
        <v>9</v>
      </c>
      <c r="B23" s="20">
        <v>650</v>
      </c>
      <c r="C23"/>
      <c r="D23" s="21" t="s">
        <v>12</v>
      </c>
      <c r="E23" s="24">
        <v>352500000</v>
      </c>
      <c r="F23" s="16"/>
    </row>
    <row r="24" spans="1:6" ht="12.75">
      <c r="A24" s="32">
        <v>9</v>
      </c>
      <c r="B24" s="33">
        <v>651</v>
      </c>
      <c r="C24" s="32"/>
      <c r="D24" s="21" t="s">
        <v>9</v>
      </c>
      <c r="E24" s="22">
        <v>245000000</v>
      </c>
      <c r="F24" s="16"/>
    </row>
    <row r="25" spans="1:6" ht="12.75" hidden="1">
      <c r="A25">
        <v>9</v>
      </c>
      <c r="B25" s="20">
        <v>651</v>
      </c>
      <c r="C25"/>
      <c r="D25" s="21" t="s">
        <v>9</v>
      </c>
      <c r="E25" s="22">
        <v>150000000</v>
      </c>
      <c r="F25" s="23" t="s">
        <v>10</v>
      </c>
    </row>
    <row r="26" spans="1:6" ht="12.75" hidden="1">
      <c r="A26">
        <v>9</v>
      </c>
      <c r="B26" s="20">
        <v>651</v>
      </c>
      <c r="C26"/>
      <c r="D26" s="21" t="s">
        <v>9</v>
      </c>
      <c r="E26" s="24">
        <v>60000000</v>
      </c>
      <c r="F26" s="23" t="s">
        <v>11</v>
      </c>
    </row>
    <row r="27" spans="2:6" ht="12.75">
      <c r="B27" s="20"/>
      <c r="C27"/>
      <c r="D27" s="21"/>
      <c r="E27" s="24"/>
      <c r="F27" s="23"/>
    </row>
    <row r="28" spans="2:6" ht="13.5" customHeight="1">
      <c r="B28" s="20"/>
      <c r="C28"/>
      <c r="D28" s="18" t="s">
        <v>16</v>
      </c>
      <c r="E28" s="19">
        <f>+E29+E57+E58+E59+E60+E61+E62+E63+E64</f>
        <v>1937295884</v>
      </c>
      <c r="F28" s="23"/>
    </row>
    <row r="29" spans="1:6" ht="12.75">
      <c r="A29" s="32">
        <v>5</v>
      </c>
      <c r="B29" s="33">
        <v>510</v>
      </c>
      <c r="C29" s="32"/>
      <c r="D29" s="21" t="s">
        <v>17</v>
      </c>
      <c r="E29" s="22">
        <v>79695884</v>
      </c>
      <c r="F29" s="23"/>
    </row>
    <row r="30" spans="1:6" ht="12.75" hidden="1">
      <c r="A30">
        <v>5</v>
      </c>
      <c r="B30" s="20">
        <v>510</v>
      </c>
      <c r="C30"/>
      <c r="D30" s="21" t="s">
        <v>17</v>
      </c>
      <c r="E30" s="24">
        <v>61400</v>
      </c>
      <c r="F30" s="23" t="s">
        <v>18</v>
      </c>
    </row>
    <row r="31" spans="1:6" ht="12.75" hidden="1">
      <c r="A31">
        <v>5</v>
      </c>
      <c r="B31" s="20">
        <v>510</v>
      </c>
      <c r="C31"/>
      <c r="D31" s="21" t="s">
        <v>17</v>
      </c>
      <c r="E31" s="24">
        <v>612526</v>
      </c>
      <c r="F31" s="23" t="s">
        <v>19</v>
      </c>
    </row>
    <row r="32" spans="1:6" ht="12.75" hidden="1">
      <c r="A32">
        <v>5</v>
      </c>
      <c r="B32" s="20">
        <v>510</v>
      </c>
      <c r="C32"/>
      <c r="D32" s="21" t="s">
        <v>17</v>
      </c>
      <c r="E32" s="24">
        <v>17014</v>
      </c>
      <c r="F32" s="23" t="s">
        <v>19</v>
      </c>
    </row>
    <row r="33" spans="1:6" ht="12.75" hidden="1">
      <c r="A33">
        <v>5</v>
      </c>
      <c r="B33" s="20">
        <v>510</v>
      </c>
      <c r="C33"/>
      <c r="D33" s="21" t="s">
        <v>17</v>
      </c>
      <c r="E33" s="24">
        <v>68058</v>
      </c>
      <c r="F33" s="23" t="s">
        <v>19</v>
      </c>
    </row>
    <row r="34" spans="1:6" ht="12.75" hidden="1">
      <c r="A34">
        <v>5</v>
      </c>
      <c r="B34" s="20">
        <v>510</v>
      </c>
      <c r="D34" s="25" t="s">
        <v>17</v>
      </c>
      <c r="E34" s="24">
        <v>78097</v>
      </c>
      <c r="F34" s="12" t="s">
        <v>19</v>
      </c>
    </row>
    <row r="35" spans="1:6" ht="12.75" hidden="1">
      <c r="A35">
        <v>5</v>
      </c>
      <c r="B35" s="20">
        <v>510</v>
      </c>
      <c r="D35" s="25" t="s">
        <v>17</v>
      </c>
      <c r="E35" s="24">
        <v>30626</v>
      </c>
      <c r="F35" t="s">
        <v>19</v>
      </c>
    </row>
    <row r="36" spans="1:6" ht="12.75" hidden="1">
      <c r="A36">
        <v>5</v>
      </c>
      <c r="B36" s="20">
        <v>510</v>
      </c>
      <c r="D36" s="25" t="s">
        <v>17</v>
      </c>
      <c r="E36" s="17">
        <v>87677</v>
      </c>
      <c r="F36" t="s">
        <v>19</v>
      </c>
    </row>
    <row r="37" spans="1:6" ht="12.75" hidden="1">
      <c r="A37">
        <v>5</v>
      </c>
      <c r="B37" s="20">
        <v>510</v>
      </c>
      <c r="D37" s="25" t="s">
        <v>17</v>
      </c>
      <c r="E37" s="17">
        <v>12274</v>
      </c>
      <c r="F37" t="s">
        <v>19</v>
      </c>
    </row>
    <row r="38" spans="1:6" ht="12.75" hidden="1">
      <c r="A38">
        <v>5</v>
      </c>
      <c r="B38" s="20">
        <v>510</v>
      </c>
      <c r="D38" s="25" t="s">
        <v>17</v>
      </c>
      <c r="E38" s="17">
        <v>515752</v>
      </c>
      <c r="F38" t="s">
        <v>19</v>
      </c>
    </row>
    <row r="39" spans="1:6" ht="12.75" hidden="1">
      <c r="A39">
        <v>5</v>
      </c>
      <c r="B39" s="20">
        <v>510</v>
      </c>
      <c r="D39" s="25" t="s">
        <v>17</v>
      </c>
      <c r="E39" s="17">
        <v>647</v>
      </c>
      <c r="F39" t="s">
        <v>19</v>
      </c>
    </row>
    <row r="40" spans="1:6" ht="12.75" hidden="1">
      <c r="A40">
        <v>5</v>
      </c>
      <c r="B40" s="20">
        <v>510</v>
      </c>
      <c r="D40" s="25" t="s">
        <v>17</v>
      </c>
      <c r="E40" s="17">
        <v>3696</v>
      </c>
      <c r="F40" t="s">
        <v>19</v>
      </c>
    </row>
    <row r="41" spans="1:6" ht="12.75" hidden="1">
      <c r="A41">
        <v>5</v>
      </c>
      <c r="B41" s="20">
        <v>510</v>
      </c>
      <c r="D41" s="25" t="s">
        <v>17</v>
      </c>
      <c r="E41" s="17">
        <v>12250</v>
      </c>
      <c r="F41" t="s">
        <v>19</v>
      </c>
    </row>
    <row r="42" spans="1:6" ht="12.75" hidden="1">
      <c r="A42">
        <v>5</v>
      </c>
      <c r="B42" s="20">
        <v>510</v>
      </c>
      <c r="D42" s="25" t="s">
        <v>17</v>
      </c>
      <c r="E42" s="17">
        <v>4544997</v>
      </c>
      <c r="F42" t="s">
        <v>19</v>
      </c>
    </row>
    <row r="43" spans="1:6" ht="12.75" hidden="1">
      <c r="A43">
        <v>5</v>
      </c>
      <c r="B43" s="20">
        <v>510</v>
      </c>
      <c r="D43" s="25" t="s">
        <v>17</v>
      </c>
      <c r="E43" s="17">
        <v>104925</v>
      </c>
      <c r="F43" t="s">
        <v>19</v>
      </c>
    </row>
    <row r="44" spans="1:6" ht="12.75" hidden="1">
      <c r="A44">
        <v>5</v>
      </c>
      <c r="B44" s="20">
        <v>510</v>
      </c>
      <c r="D44" s="25" t="s">
        <v>17</v>
      </c>
      <c r="E44" s="17">
        <v>662382</v>
      </c>
      <c r="F44" t="s">
        <v>18</v>
      </c>
    </row>
    <row r="45" spans="1:6" ht="12.75" hidden="1">
      <c r="A45">
        <v>5</v>
      </c>
      <c r="B45" s="20">
        <v>510</v>
      </c>
      <c r="D45" s="25" t="s">
        <v>17</v>
      </c>
      <c r="E45" s="17">
        <v>18399</v>
      </c>
      <c r="F45" t="s">
        <v>18</v>
      </c>
    </row>
    <row r="46" spans="1:6" ht="12.75" hidden="1">
      <c r="A46">
        <v>5</v>
      </c>
      <c r="B46" s="20">
        <v>510</v>
      </c>
      <c r="D46" s="25" t="s">
        <v>17</v>
      </c>
      <c r="E46" s="17">
        <v>73598</v>
      </c>
      <c r="F46" t="s">
        <v>18</v>
      </c>
    </row>
    <row r="47" spans="1:6" ht="12.75" hidden="1">
      <c r="A47">
        <v>5</v>
      </c>
      <c r="B47" s="20">
        <v>510</v>
      </c>
      <c r="D47" s="25" t="s">
        <v>17</v>
      </c>
      <c r="E47" s="17">
        <v>84453</v>
      </c>
      <c r="F47" t="s">
        <v>18</v>
      </c>
    </row>
    <row r="48" spans="1:6" ht="12.75" hidden="1">
      <c r="A48">
        <v>5</v>
      </c>
      <c r="B48" s="20">
        <v>510</v>
      </c>
      <c r="D48" s="25" t="s">
        <v>17</v>
      </c>
      <c r="E48" s="17">
        <v>33119</v>
      </c>
      <c r="F48" t="s">
        <v>18</v>
      </c>
    </row>
    <row r="49" spans="1:6" ht="12.75" hidden="1">
      <c r="A49">
        <v>5</v>
      </c>
      <c r="B49" s="20">
        <v>510</v>
      </c>
      <c r="D49" s="25" t="s">
        <v>17</v>
      </c>
      <c r="E49" s="17">
        <v>50485</v>
      </c>
      <c r="F49" t="s">
        <v>18</v>
      </c>
    </row>
    <row r="50" spans="1:6" ht="12.75" hidden="1">
      <c r="A50">
        <v>5</v>
      </c>
      <c r="B50" s="20">
        <v>510</v>
      </c>
      <c r="D50" s="25" t="s">
        <v>17</v>
      </c>
      <c r="E50" s="17">
        <v>19962</v>
      </c>
      <c r="F50" t="s">
        <v>18</v>
      </c>
    </row>
    <row r="51" spans="1:6" ht="12.75" hidden="1">
      <c r="A51">
        <v>5</v>
      </c>
      <c r="B51" s="20">
        <v>510</v>
      </c>
      <c r="D51" s="25" t="s">
        <v>17</v>
      </c>
      <c r="E51" s="17">
        <v>273204</v>
      </c>
      <c r="F51" t="s">
        <v>18</v>
      </c>
    </row>
    <row r="52" spans="1:6" ht="12.75" hidden="1">
      <c r="A52">
        <v>5</v>
      </c>
      <c r="B52" s="20">
        <v>510</v>
      </c>
      <c r="D52" s="25" t="s">
        <v>17</v>
      </c>
      <c r="E52" s="17">
        <v>1456</v>
      </c>
      <c r="F52" t="s">
        <v>18</v>
      </c>
    </row>
    <row r="53" spans="1:6" ht="12.75" hidden="1">
      <c r="A53">
        <v>5</v>
      </c>
      <c r="B53" s="20">
        <v>510</v>
      </c>
      <c r="D53" s="25" t="s">
        <v>17</v>
      </c>
      <c r="E53" s="17">
        <v>8316</v>
      </c>
      <c r="F53" t="s">
        <v>18</v>
      </c>
    </row>
    <row r="54" spans="1:6" ht="12.75" hidden="1">
      <c r="A54">
        <v>5</v>
      </c>
      <c r="B54" s="20">
        <v>510</v>
      </c>
      <c r="D54" s="25" t="s">
        <v>17</v>
      </c>
      <c r="E54" s="17">
        <v>13247</v>
      </c>
      <c r="F54" t="s">
        <v>18</v>
      </c>
    </row>
    <row r="55" spans="1:6" ht="12.75" hidden="1">
      <c r="A55">
        <v>5</v>
      </c>
      <c r="B55" s="20">
        <v>510</v>
      </c>
      <c r="D55" s="25" t="s">
        <v>17</v>
      </c>
      <c r="E55" s="17">
        <v>2307324</v>
      </c>
      <c r="F55" t="s">
        <v>18</v>
      </c>
    </row>
    <row r="56" spans="1:6" ht="12.75" hidden="1">
      <c r="A56">
        <v>5</v>
      </c>
      <c r="B56" s="20">
        <v>510</v>
      </c>
      <c r="D56" s="25" t="s">
        <v>17</v>
      </c>
      <c r="E56" s="17">
        <v>10000000</v>
      </c>
      <c r="F56" t="s">
        <v>19</v>
      </c>
    </row>
    <row r="57" spans="1:5" ht="12.75">
      <c r="A57">
        <v>9</v>
      </c>
      <c r="B57" s="20">
        <v>624</v>
      </c>
      <c r="D57" s="25" t="s">
        <v>22</v>
      </c>
      <c r="E57" s="17">
        <v>256200000</v>
      </c>
    </row>
    <row r="58" spans="1:5" ht="12.75">
      <c r="A58">
        <v>9</v>
      </c>
      <c r="B58" s="20">
        <v>627</v>
      </c>
      <c r="D58" s="25" t="s">
        <v>14</v>
      </c>
      <c r="E58" s="17">
        <v>165000000</v>
      </c>
    </row>
    <row r="59" spans="1:7" ht="12.75">
      <c r="A59">
        <v>9</v>
      </c>
      <c r="B59" s="20">
        <v>640</v>
      </c>
      <c r="D59" s="25" t="s">
        <v>15</v>
      </c>
      <c r="E59" s="17">
        <v>940000000</v>
      </c>
      <c r="G59" s="78"/>
    </row>
    <row r="60" spans="1:5" ht="12.75">
      <c r="A60">
        <v>9</v>
      </c>
      <c r="B60" s="20">
        <v>643</v>
      </c>
      <c r="D60" s="25" t="s">
        <v>21</v>
      </c>
      <c r="E60" s="17">
        <v>154000000</v>
      </c>
    </row>
    <row r="61" spans="1:5" ht="12.75">
      <c r="A61">
        <v>9</v>
      </c>
      <c r="B61" s="20">
        <v>647</v>
      </c>
      <c r="D61" s="25" t="s">
        <v>20</v>
      </c>
      <c r="E61" s="17">
        <v>140000000</v>
      </c>
    </row>
    <row r="62" spans="1:5" ht="12.75">
      <c r="A62">
        <v>9</v>
      </c>
      <c r="B62" s="20">
        <v>651</v>
      </c>
      <c r="D62" s="21" t="s">
        <v>9</v>
      </c>
      <c r="E62" s="17">
        <v>165000000</v>
      </c>
    </row>
    <row r="63" spans="1:5" ht="12.75">
      <c r="A63">
        <v>12</v>
      </c>
      <c r="B63" s="20">
        <v>141</v>
      </c>
      <c r="D63" s="25" t="s">
        <v>25</v>
      </c>
      <c r="E63" s="22">
        <v>4300000</v>
      </c>
    </row>
    <row r="64" spans="1:5" ht="12.75">
      <c r="A64">
        <v>12</v>
      </c>
      <c r="B64" s="20" t="s">
        <v>23</v>
      </c>
      <c r="D64" s="25" t="s">
        <v>24</v>
      </c>
      <c r="E64" s="22">
        <v>33100000</v>
      </c>
    </row>
    <row r="65" spans="2:5" ht="4.5" customHeight="1" thickBot="1">
      <c r="B65" s="26"/>
      <c r="D65" s="27"/>
      <c r="E65" s="28"/>
    </row>
    <row r="66" ht="19.5" customHeight="1" thickTop="1">
      <c r="A66" s="30" t="s">
        <v>32</v>
      </c>
    </row>
    <row r="75" ht="12.75">
      <c r="E75" s="12"/>
    </row>
    <row r="76" ht="12.75">
      <c r="E76" s="12"/>
    </row>
    <row r="77" ht="12.75">
      <c r="E77" s="12"/>
    </row>
    <row r="78" ht="12.75">
      <c r="E78" s="12"/>
    </row>
    <row r="88" ht="12.75">
      <c r="D88" s="31"/>
    </row>
    <row r="99" ht="12.75">
      <c r="D99" s="31"/>
    </row>
  </sheetData>
  <mergeCells count="2">
    <mergeCell ref="B2:E2"/>
    <mergeCell ref="B3:E3"/>
  </mergeCells>
  <printOptions horizontalCentered="1" verticalCentered="1"/>
  <pageMargins left="0.75" right="0.75" top="1" bottom="1" header="0" footer="0"/>
  <pageSetup fitToHeight="1" fitToWidth="1" horizontalDpi="300" verticalDpi="300" orientation="landscape" paperSize="119" scale="99" r:id="rId1"/>
  <headerFooter alignWithMargins="0"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75" zoomScaleNormal="75" workbookViewId="0" topLeftCell="A1">
      <selection activeCell="D12" sqref="D12"/>
    </sheetView>
  </sheetViews>
  <sheetFormatPr defaultColWidth="11.421875" defaultRowHeight="12.75"/>
  <cols>
    <col min="1" max="1" width="6.28125" style="0" bestFit="1" customWidth="1"/>
    <col min="2" max="2" width="4.00390625" style="29" customWidth="1"/>
    <col min="3" max="3" width="32.57421875" style="5" customWidth="1"/>
    <col min="4" max="4" width="17.28125" style="5" customWidth="1"/>
    <col min="5" max="7" width="17.28125" style="0" customWidth="1"/>
    <col min="9" max="9" width="12.7109375" style="0" bestFit="1" customWidth="1"/>
  </cols>
  <sheetData>
    <row r="1" spans="1:4" ht="12.75">
      <c r="A1" s="1" t="s">
        <v>0</v>
      </c>
      <c r="C1"/>
      <c r="D1"/>
    </row>
    <row r="2" spans="1:4" ht="12.75">
      <c r="A2" s="1"/>
      <c r="C2"/>
      <c r="D2"/>
    </row>
    <row r="3" spans="1:4" ht="12.75">
      <c r="A3" s="124" t="s">
        <v>41</v>
      </c>
      <c r="B3" s="124"/>
      <c r="C3" s="124"/>
      <c r="D3" s="124"/>
    </row>
    <row r="4" spans="1:4" ht="12.75">
      <c r="A4" s="126" t="s">
        <v>36</v>
      </c>
      <c r="B4" s="126" t="s">
        <v>35</v>
      </c>
      <c r="C4" s="126"/>
      <c r="D4" s="126"/>
    </row>
    <row r="5" ht="13.5" thickBot="1"/>
    <row r="6" spans="1:4" ht="26.25" customHeight="1" thickBot="1" thickTop="1">
      <c r="A6" s="49" t="s">
        <v>3</v>
      </c>
      <c r="B6" s="125" t="s">
        <v>30</v>
      </c>
      <c r="C6" s="125"/>
      <c r="D6" s="50" t="s">
        <v>28</v>
      </c>
    </row>
    <row r="7" spans="1:4" ht="13.5" thickTop="1">
      <c r="A7" s="37"/>
      <c r="B7" s="31"/>
      <c r="C7" s="31"/>
      <c r="D7" s="38"/>
    </row>
    <row r="8" spans="1:4" ht="12.75">
      <c r="A8" s="51"/>
      <c r="B8" s="53" t="s">
        <v>28</v>
      </c>
      <c r="C8" s="52"/>
      <c r="D8" s="54">
        <f>+D10+D12+D17</f>
        <v>4616895884</v>
      </c>
    </row>
    <row r="9" spans="1:4" ht="12.75">
      <c r="A9" s="39"/>
      <c r="C9" s="34"/>
      <c r="D9" s="40"/>
    </row>
    <row r="10" spans="1:4" ht="12.75">
      <c r="A10" s="41">
        <v>5</v>
      </c>
      <c r="B10" s="35" t="s">
        <v>29</v>
      </c>
      <c r="C10" s="35"/>
      <c r="D10" s="42">
        <f>+D11</f>
        <v>79695884</v>
      </c>
    </row>
    <row r="11" spans="1:4" ht="12.75">
      <c r="A11" s="43"/>
      <c r="B11" s="5"/>
      <c r="C11" s="5" t="s">
        <v>27</v>
      </c>
      <c r="D11" s="44">
        <f>+'7500+7700 X RAMO'!D12</f>
        <v>79695884</v>
      </c>
    </row>
    <row r="12" spans="1:4" ht="12.75">
      <c r="A12" s="41">
        <v>9</v>
      </c>
      <c r="B12" s="36" t="s">
        <v>40</v>
      </c>
      <c r="C12" s="35"/>
      <c r="D12" s="42">
        <f>+D13+D14+D15+D16</f>
        <v>4499800000</v>
      </c>
    </row>
    <row r="13" spans="1:4" ht="12.75">
      <c r="A13" s="84"/>
      <c r="B13" s="85"/>
      <c r="C13" s="23" t="str">
        <f>+'7500+7700 X RAMO'!C14</f>
        <v>Programa de Desarrollo Aereoportuario</v>
      </c>
      <c r="D13" s="86">
        <f>+'7500+7700 X RAMO'!D14</f>
        <v>50000000</v>
      </c>
    </row>
    <row r="14" spans="1:4" ht="12.75">
      <c r="A14" s="84"/>
      <c r="B14" s="85"/>
      <c r="C14" s="23" t="str">
        <f>+'7500+7700 X RAMO'!C15</f>
        <v>Desarrollo de la Región Centro País</v>
      </c>
      <c r="D14" s="86">
        <f>+'7500+7700 X RAMO'!D15</f>
        <v>842000000</v>
      </c>
    </row>
    <row r="15" spans="1:4" ht="12.75">
      <c r="A15" s="39"/>
      <c r="C15" s="5" t="s">
        <v>26</v>
      </c>
      <c r="D15" s="44">
        <f>+'7500+7700 X RAMO'!D16</f>
        <v>1787600000</v>
      </c>
    </row>
    <row r="16" spans="1:4" ht="12.75">
      <c r="A16" s="39"/>
      <c r="C16" s="5" t="s">
        <v>27</v>
      </c>
      <c r="D16" s="44">
        <f>+'7500+7700 X RAMO'!D17</f>
        <v>1820200000</v>
      </c>
    </row>
    <row r="17" spans="1:4" ht="12.75">
      <c r="A17" s="41">
        <v>12</v>
      </c>
      <c r="B17" s="36" t="s">
        <v>31</v>
      </c>
      <c r="C17" s="35"/>
      <c r="D17" s="42">
        <v>37400000</v>
      </c>
    </row>
    <row r="18" spans="1:4" ht="13.5" thickBot="1">
      <c r="A18" s="45"/>
      <c r="B18" s="46"/>
      <c r="C18" s="47" t="s">
        <v>27</v>
      </c>
      <c r="D18" s="48">
        <f>+'7500+7700 X RAMO'!D19</f>
        <v>37400000</v>
      </c>
    </row>
    <row r="19" ht="20.25" customHeight="1" thickTop="1">
      <c r="A19" s="55" t="s">
        <v>32</v>
      </c>
    </row>
    <row r="23" ht="12.75">
      <c r="A23" s="1" t="s">
        <v>0</v>
      </c>
    </row>
    <row r="25" spans="1:8" ht="12.75">
      <c r="A25" s="122" t="s">
        <v>38</v>
      </c>
      <c r="B25" s="122"/>
      <c r="C25" s="122"/>
      <c r="D25" s="122"/>
      <c r="E25" s="122"/>
      <c r="F25" s="122"/>
      <c r="G25" s="122"/>
      <c r="H25" s="122"/>
    </row>
    <row r="26" spans="1:8" ht="12.75">
      <c r="A26" s="123" t="s">
        <v>39</v>
      </c>
      <c r="B26" s="123" t="s">
        <v>35</v>
      </c>
      <c r="C26" s="123"/>
      <c r="D26" s="123"/>
      <c r="E26" s="123"/>
      <c r="F26" s="123"/>
      <c r="G26" s="123"/>
      <c r="H26" s="123"/>
    </row>
    <row r="27" spans="4:8" ht="13.5" thickBot="1">
      <c r="D27" s="58"/>
      <c r="E27" s="58"/>
      <c r="F27" s="58"/>
      <c r="G27" s="58"/>
      <c r="H27" s="2"/>
    </row>
    <row r="28" spans="1:8" ht="39.75" thickBot="1" thickTop="1">
      <c r="A28" s="62" t="s">
        <v>3</v>
      </c>
      <c r="B28" s="63"/>
      <c r="C28" s="64" t="s">
        <v>34</v>
      </c>
      <c r="D28" s="65" t="s">
        <v>8</v>
      </c>
      <c r="E28" s="65" t="s">
        <v>37</v>
      </c>
      <c r="F28" s="65" t="s">
        <v>54</v>
      </c>
      <c r="G28" s="65" t="s">
        <v>55</v>
      </c>
      <c r="H28" s="68" t="s">
        <v>28</v>
      </c>
    </row>
    <row r="29" spans="1:8" ht="13.5" thickTop="1">
      <c r="A29" s="43"/>
      <c r="D29" s="66"/>
      <c r="E29" s="66"/>
      <c r="F29" s="66"/>
      <c r="G29" s="66"/>
      <c r="H29" s="67"/>
    </row>
    <row r="30" spans="1:8" ht="12.75">
      <c r="A30" s="37">
        <v>5</v>
      </c>
      <c r="C30" s="23" t="s">
        <v>29</v>
      </c>
      <c r="D30" s="66">
        <v>0</v>
      </c>
      <c r="E30" s="66">
        <f>+'RESUMEN 7500+7700'!E29/1000000</f>
        <v>79.695884</v>
      </c>
      <c r="F30" s="66">
        <v>0</v>
      </c>
      <c r="G30" s="66">
        <v>0</v>
      </c>
      <c r="H30" s="66">
        <f>SUM(D30:E30)</f>
        <v>79.695884</v>
      </c>
    </row>
    <row r="31" spans="1:8" ht="12.75">
      <c r="A31" s="37">
        <v>9</v>
      </c>
      <c r="C31" s="56" t="s">
        <v>40</v>
      </c>
      <c r="D31" s="66">
        <f>+'RESUMEN 7500+7700'!E16/1000000</f>
        <v>1787.6</v>
      </c>
      <c r="E31" s="66">
        <f>+('RESUMEN 7500+7700'!E57+'RESUMEN 7500+7700'!E58+'RESUMEN 7500+7700'!E59+'RESUMEN 7500+7700'!E60+'RESUMEN 7500+7700'!E61+'RESUMEN 7500+7700'!E62)/1000000</f>
        <v>1820.2</v>
      </c>
      <c r="F31" s="66">
        <f>+D14/1000000</f>
        <v>842</v>
      </c>
      <c r="G31" s="66">
        <f>+D13/1000000</f>
        <v>50</v>
      </c>
      <c r="H31" s="66">
        <f>SUM(D31:G31)</f>
        <v>4499.8</v>
      </c>
    </row>
    <row r="32" spans="1:8" ht="12.75">
      <c r="A32" s="37">
        <v>12</v>
      </c>
      <c r="C32" s="56" t="s">
        <v>31</v>
      </c>
      <c r="D32" s="66">
        <v>0</v>
      </c>
      <c r="E32" s="66">
        <f>(+'RESUMEN 7500+7700'!E63+'RESUMEN 7500+7700'!E64)/1000000</f>
        <v>37.4</v>
      </c>
      <c r="F32" s="66">
        <v>0</v>
      </c>
      <c r="G32" s="66">
        <v>0</v>
      </c>
      <c r="H32" s="66">
        <f>SUM(D32:E32)</f>
        <v>37.4</v>
      </c>
    </row>
    <row r="33" spans="1:10" ht="12.75">
      <c r="A33" s="37">
        <v>18</v>
      </c>
      <c r="C33" s="5" t="s">
        <v>33</v>
      </c>
      <c r="D33" s="66">
        <v>0</v>
      </c>
      <c r="E33" s="66">
        <f>52100000/1000000</f>
        <v>52.1</v>
      </c>
      <c r="F33" s="66">
        <v>0</v>
      </c>
      <c r="G33" s="66">
        <v>0</v>
      </c>
      <c r="H33" s="66">
        <f>SUM(D33:E33)</f>
        <v>52.1</v>
      </c>
      <c r="J33" s="57"/>
    </row>
    <row r="34" spans="1:8" ht="12.75">
      <c r="A34" s="39"/>
      <c r="D34" s="67"/>
      <c r="E34" s="67"/>
      <c r="F34" s="67"/>
      <c r="G34" s="67"/>
      <c r="H34" s="67"/>
    </row>
    <row r="35" spans="1:8" ht="13.5" thickBot="1">
      <c r="A35" s="59"/>
      <c r="B35" s="60"/>
      <c r="C35" s="61" t="s">
        <v>7</v>
      </c>
      <c r="D35" s="69">
        <f>SUM(D30:D34)</f>
        <v>1787.6</v>
      </c>
      <c r="E35" s="69">
        <f>+E30+E31+E32+E33</f>
        <v>1989.395884</v>
      </c>
      <c r="F35" s="69"/>
      <c r="G35" s="69"/>
      <c r="H35" s="69">
        <f>SUM(H30:H34)</f>
        <v>4668.995884</v>
      </c>
    </row>
    <row r="36" ht="13.5" thickTop="1"/>
    <row r="39" ht="12.75">
      <c r="H39" s="57"/>
    </row>
    <row r="40" spans="5:7" ht="12.75">
      <c r="E40" s="57"/>
      <c r="F40" s="57"/>
      <c r="G40" s="57"/>
    </row>
    <row r="41" spans="5:7" ht="12.75">
      <c r="E41" s="57"/>
      <c r="F41" s="57"/>
      <c r="G41" s="57"/>
    </row>
    <row r="42" ht="12.75">
      <c r="H42" s="57"/>
    </row>
    <row r="43" ht="12.75">
      <c r="C43" s="31"/>
    </row>
  </sheetData>
  <mergeCells count="5">
    <mergeCell ref="A25:H25"/>
    <mergeCell ref="A26:H26"/>
    <mergeCell ref="A3:D3"/>
    <mergeCell ref="B6:C6"/>
    <mergeCell ref="A4:D4"/>
  </mergeCells>
  <printOptions horizontalCentered="1" verticalCentered="1"/>
  <pageMargins left="0.75" right="0.75" top="1" bottom="1" header="0" footer="0"/>
  <pageSetup fitToHeight="1" fitToWidth="1" horizontalDpi="300" verticalDpi="300" orientation="portrait" paperSize="119" scale="70" r:id="rId1"/>
  <headerFooter alignWithMargins="0"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workbookViewId="0" topLeftCell="A1">
      <selection activeCell="C24" sqref="C24"/>
    </sheetView>
  </sheetViews>
  <sheetFormatPr defaultColWidth="11.421875" defaultRowHeight="12.75"/>
  <cols>
    <col min="1" max="1" width="6.28125" style="0" bestFit="1" customWidth="1"/>
    <col min="2" max="2" width="4.00390625" style="29" customWidth="1"/>
    <col min="3" max="3" width="32.57421875" style="5" customWidth="1"/>
    <col min="4" max="4" width="14.8515625" style="5" bestFit="1" customWidth="1"/>
    <col min="7" max="7" width="12.7109375" style="0" bestFit="1" customWidth="1"/>
  </cols>
  <sheetData>
    <row r="1" spans="1:4" ht="12.75">
      <c r="A1" s="1" t="s">
        <v>0</v>
      </c>
      <c r="C1"/>
      <c r="D1"/>
    </row>
    <row r="2" spans="1:4" ht="12.75">
      <c r="A2" s="1"/>
      <c r="C2"/>
      <c r="D2"/>
    </row>
    <row r="3" spans="2:4" ht="12.75">
      <c r="B3" s="122" t="s">
        <v>1</v>
      </c>
      <c r="C3" s="122"/>
      <c r="D3" s="122"/>
    </row>
    <row r="4" spans="2:4" ht="12.75">
      <c r="B4" s="122"/>
      <c r="C4" s="122"/>
      <c r="D4" s="122"/>
    </row>
    <row r="5" spans="1:4" ht="12.75">
      <c r="A5" s="122" t="s">
        <v>2</v>
      </c>
      <c r="B5" s="122"/>
      <c r="C5" s="122"/>
      <c r="D5" s="122"/>
    </row>
    <row r="6" ht="13.5" thickBot="1"/>
    <row r="7" spans="1:4" ht="26.25" customHeight="1" thickBot="1" thickTop="1">
      <c r="A7" s="49" t="s">
        <v>3</v>
      </c>
      <c r="B7" s="125" t="s">
        <v>30</v>
      </c>
      <c r="C7" s="125"/>
      <c r="D7" s="50" t="s">
        <v>28</v>
      </c>
    </row>
    <row r="8" spans="1:4" ht="13.5" thickTop="1">
      <c r="A8" s="37"/>
      <c r="B8" s="31"/>
      <c r="C8" s="31"/>
      <c r="D8" s="38"/>
    </row>
    <row r="9" spans="1:4" ht="12.75">
      <c r="A9" s="51"/>
      <c r="B9" s="53" t="s">
        <v>28</v>
      </c>
      <c r="C9" s="52"/>
      <c r="D9" s="54">
        <f>+D11+D13+D18</f>
        <v>4616895884</v>
      </c>
    </row>
    <row r="10" spans="1:4" ht="12.75">
      <c r="A10" s="39"/>
      <c r="C10" s="34"/>
      <c r="D10" s="40"/>
    </row>
    <row r="11" spans="1:4" ht="12.75">
      <c r="A11" s="41">
        <v>5</v>
      </c>
      <c r="B11" s="35" t="s">
        <v>29</v>
      </c>
      <c r="C11" s="35"/>
      <c r="D11" s="42">
        <f>+D12</f>
        <v>79695884</v>
      </c>
    </row>
    <row r="12" spans="1:4" ht="12.75">
      <c r="A12" s="43"/>
      <c r="B12" s="5"/>
      <c r="C12" s="5" t="s">
        <v>27</v>
      </c>
      <c r="D12" s="44">
        <f>+'RESUMEN 7500+7700'!E29</f>
        <v>79695884</v>
      </c>
    </row>
    <row r="13" spans="1:4" ht="12.75">
      <c r="A13" s="41">
        <v>9</v>
      </c>
      <c r="B13" s="36" t="s">
        <v>40</v>
      </c>
      <c r="C13" s="35"/>
      <c r="D13" s="42">
        <f>+D14+D15+D16+D17</f>
        <v>4499800000</v>
      </c>
    </row>
    <row r="14" spans="1:4" ht="12.75">
      <c r="A14" s="84"/>
      <c r="B14" s="85"/>
      <c r="C14" s="23" t="s">
        <v>53</v>
      </c>
      <c r="D14" s="86">
        <v>50000000</v>
      </c>
    </row>
    <row r="15" spans="1:4" ht="12.75">
      <c r="A15" s="84"/>
      <c r="B15" s="85"/>
      <c r="C15" s="23" t="s">
        <v>52</v>
      </c>
      <c r="D15" s="86">
        <v>842000000</v>
      </c>
    </row>
    <row r="16" spans="1:4" ht="12.75">
      <c r="A16" s="39"/>
      <c r="C16" s="5" t="s">
        <v>26</v>
      </c>
      <c r="D16" s="44">
        <f>+'RESUMEN 7500+7700'!E17+'RESUMEN 7500+7700'!E18+'RESUMEN 7500+7700'!E19+'RESUMEN 7500+7700'!E20+'RESUMEN 7500+7700'!E21+'RESUMEN 7500+7700'!E22+'RESUMEN 7500+7700'!E23+'RESUMEN 7500+7700'!E24</f>
        <v>1787600000</v>
      </c>
    </row>
    <row r="17" spans="1:4" ht="12.75">
      <c r="A17" s="39"/>
      <c r="C17" s="5" t="s">
        <v>27</v>
      </c>
      <c r="D17" s="44">
        <f>+'RESUMEN 7500+7700'!E57+'RESUMEN 7500+7700'!E58+'RESUMEN 7500+7700'!E59+'RESUMEN 7500+7700'!E60+'RESUMEN 7500+7700'!E61+'RESUMEN 7500+7700'!E62</f>
        <v>1820200000</v>
      </c>
    </row>
    <row r="18" spans="1:4" ht="12.75">
      <c r="A18" s="41">
        <v>12</v>
      </c>
      <c r="B18" s="36" t="s">
        <v>31</v>
      </c>
      <c r="C18" s="35"/>
      <c r="D18" s="42">
        <v>37400000</v>
      </c>
    </row>
    <row r="19" spans="1:4" ht="13.5" thickBot="1">
      <c r="A19" s="45"/>
      <c r="B19" s="46"/>
      <c r="C19" s="47" t="s">
        <v>27</v>
      </c>
      <c r="D19" s="48">
        <f>+'RESUMEN 7500+7700'!E63+'RESUMEN 7500+7700'!E64</f>
        <v>37400000</v>
      </c>
    </row>
    <row r="20" ht="20.25" customHeight="1" thickTop="1">
      <c r="A20" s="55" t="s">
        <v>32</v>
      </c>
    </row>
    <row r="28" ht="12.75">
      <c r="C28" s="31"/>
    </row>
    <row r="39" ht="12.75">
      <c r="C39" s="31"/>
    </row>
  </sheetData>
  <mergeCells count="4">
    <mergeCell ref="B3:D3"/>
    <mergeCell ref="B4:D4"/>
    <mergeCell ref="A5:D5"/>
    <mergeCell ref="B7:C7"/>
  </mergeCells>
  <printOptions horizontalCentered="1" verticalCentered="1"/>
  <pageMargins left="0.75" right="0.75" top="1" bottom="1" header="0" footer="0"/>
  <pageSetup horizontalDpi="300" verticalDpi="300" orientation="landscape" paperSize="119" scale="130" r:id="rId1"/>
  <headerFooter alignWithMargins="0">
    <oddFooter>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C6" sqref="C6"/>
    </sheetView>
  </sheetViews>
  <sheetFormatPr defaultColWidth="11.421875" defaultRowHeight="12.75"/>
  <cols>
    <col min="1" max="1" width="6.140625" style="0" bestFit="1" customWidth="1"/>
    <col min="2" max="2" width="63.8515625" style="0" customWidth="1"/>
    <col min="3" max="5" width="12.7109375" style="0" bestFit="1" customWidth="1"/>
  </cols>
  <sheetData>
    <row r="1" spans="1:3" ht="12.75">
      <c r="A1" s="122"/>
      <c r="B1" s="122"/>
      <c r="C1" s="122"/>
    </row>
    <row r="2" spans="1:3" ht="12.75">
      <c r="A2" s="123"/>
      <c r="B2" s="123"/>
      <c r="C2" s="123"/>
    </row>
    <row r="3" ht="13.5" thickBot="1"/>
    <row r="4" spans="1:3" ht="26.25" customHeight="1" thickBot="1" thickTop="1">
      <c r="A4" s="62" t="s">
        <v>4</v>
      </c>
      <c r="B4" s="64" t="s">
        <v>42</v>
      </c>
      <c r="C4" s="71" t="s">
        <v>43</v>
      </c>
    </row>
    <row r="5" spans="1:3" ht="13.5" thickTop="1">
      <c r="A5" s="73"/>
      <c r="B5" s="31"/>
      <c r="C5" s="72"/>
    </row>
    <row r="6" spans="1:4" ht="12.75">
      <c r="A6" s="39"/>
      <c r="B6" s="74" t="s">
        <v>7</v>
      </c>
      <c r="C6" s="75">
        <f>+C8+C19+C22+C26</f>
        <v>4668995884</v>
      </c>
      <c r="D6" s="76"/>
    </row>
    <row r="7" spans="1:3" ht="12.75">
      <c r="A7" s="39"/>
      <c r="B7" s="5"/>
      <c r="C7" s="77"/>
    </row>
    <row r="8" spans="1:4" ht="12.75">
      <c r="A8" s="39"/>
      <c r="B8" s="31" t="s">
        <v>44</v>
      </c>
      <c r="C8" s="40">
        <f>SUM(C9:C17)</f>
        <v>4499800000</v>
      </c>
      <c r="D8" s="78"/>
    </row>
    <row r="9" spans="1:4" ht="12.75">
      <c r="A9" s="43">
        <v>624</v>
      </c>
      <c r="B9" s="79" t="s">
        <v>22</v>
      </c>
      <c r="C9" s="80">
        <v>448700000</v>
      </c>
      <c r="D9" s="78"/>
    </row>
    <row r="10" spans="1:4" ht="12.75">
      <c r="A10" s="88">
        <v>627</v>
      </c>
      <c r="B10" s="79" t="s">
        <v>14</v>
      </c>
      <c r="C10" s="80">
        <v>305000000</v>
      </c>
      <c r="D10" s="78"/>
    </row>
    <row r="11" spans="1:4" ht="12.75">
      <c r="A11" s="88">
        <v>632</v>
      </c>
      <c r="B11" s="79" t="s">
        <v>13</v>
      </c>
      <c r="C11" s="80">
        <v>195100000</v>
      </c>
      <c r="D11" s="78"/>
    </row>
    <row r="12" spans="1:4" ht="12.75">
      <c r="A12" s="88">
        <v>640</v>
      </c>
      <c r="B12" s="23" t="s">
        <v>15</v>
      </c>
      <c r="C12" s="80">
        <v>1095000000</v>
      </c>
      <c r="D12" s="78"/>
    </row>
    <row r="13" spans="1:4" ht="12.75">
      <c r="A13" s="88">
        <v>641</v>
      </c>
      <c r="B13" s="79" t="s">
        <v>56</v>
      </c>
      <c r="C13" s="80">
        <v>892000000</v>
      </c>
      <c r="D13" s="78"/>
    </row>
    <row r="14" spans="1:4" ht="12.75">
      <c r="A14" s="88">
        <v>643</v>
      </c>
      <c r="B14" s="23" t="s">
        <v>21</v>
      </c>
      <c r="C14" s="80">
        <v>381500000</v>
      </c>
      <c r="D14" s="78"/>
    </row>
    <row r="15" spans="1:4" ht="12.75">
      <c r="A15" s="88">
        <v>647</v>
      </c>
      <c r="B15" s="79" t="s">
        <v>20</v>
      </c>
      <c r="C15" s="80">
        <v>420000000</v>
      </c>
      <c r="D15" s="78"/>
    </row>
    <row r="16" spans="1:4" ht="12.75">
      <c r="A16" s="88">
        <v>650</v>
      </c>
      <c r="B16" s="79" t="s">
        <v>12</v>
      </c>
      <c r="C16" s="80">
        <v>352500000</v>
      </c>
      <c r="D16" s="78"/>
    </row>
    <row r="17" spans="1:4" ht="12.75">
      <c r="A17" s="88">
        <v>651</v>
      </c>
      <c r="B17" s="23" t="s">
        <v>9</v>
      </c>
      <c r="C17" s="80">
        <v>410000000</v>
      </c>
      <c r="D17" s="78"/>
    </row>
    <row r="18" spans="1:4" ht="12.75">
      <c r="A18" s="87"/>
      <c r="B18" s="79"/>
      <c r="C18" s="80"/>
      <c r="D18" s="78"/>
    </row>
    <row r="19" spans="1:4" ht="12.75">
      <c r="A19" s="39"/>
      <c r="B19" s="31" t="s">
        <v>45</v>
      </c>
      <c r="C19" s="40">
        <v>52100000</v>
      </c>
      <c r="D19" s="78"/>
    </row>
    <row r="20" spans="1:4" ht="25.5">
      <c r="A20" s="89" t="s">
        <v>46</v>
      </c>
      <c r="B20" s="81" t="s">
        <v>47</v>
      </c>
      <c r="C20" s="44">
        <v>52100000</v>
      </c>
      <c r="D20" s="78"/>
    </row>
    <row r="21" spans="1:4" ht="12.75">
      <c r="A21" s="43"/>
      <c r="B21" s="5"/>
      <c r="C21" s="44"/>
      <c r="D21" s="78"/>
    </row>
    <row r="22" spans="1:4" ht="12.75">
      <c r="A22" s="43"/>
      <c r="B22" s="31" t="s">
        <v>48</v>
      </c>
      <c r="C22" s="40">
        <v>37400000</v>
      </c>
      <c r="D22" s="78"/>
    </row>
    <row r="23" spans="1:4" ht="12.75">
      <c r="A23" s="89" t="s">
        <v>23</v>
      </c>
      <c r="B23" s="5" t="s">
        <v>24</v>
      </c>
      <c r="C23" s="44">
        <v>33100000</v>
      </c>
      <c r="D23" s="78"/>
    </row>
    <row r="24" spans="1:4" ht="12.75">
      <c r="A24" s="89">
        <v>141</v>
      </c>
      <c r="B24" s="5" t="s">
        <v>25</v>
      </c>
      <c r="C24" s="44">
        <v>4300000</v>
      </c>
      <c r="D24" s="78"/>
    </row>
    <row r="25" spans="1:3" ht="12.75">
      <c r="A25" s="43"/>
      <c r="B25" s="5"/>
      <c r="C25" s="44"/>
    </row>
    <row r="26" spans="1:5" ht="12.75">
      <c r="A26" s="43"/>
      <c r="B26" s="31" t="s">
        <v>49</v>
      </c>
      <c r="C26" s="40">
        <f>+C27</f>
        <v>79695884</v>
      </c>
      <c r="D26" s="82"/>
      <c r="E26" s="78"/>
    </row>
    <row r="27" spans="1:4" ht="12.75">
      <c r="A27" s="89">
        <v>510</v>
      </c>
      <c r="B27" s="81" t="s">
        <v>17</v>
      </c>
      <c r="C27" s="80">
        <v>79695884</v>
      </c>
      <c r="D27" s="78"/>
    </row>
    <row r="28" spans="1:3" ht="25.5" hidden="1">
      <c r="A28" s="89">
        <v>510</v>
      </c>
      <c r="B28" s="81" t="s">
        <v>50</v>
      </c>
      <c r="C28" s="44">
        <v>612526</v>
      </c>
    </row>
    <row r="29" spans="1:3" ht="25.5" hidden="1">
      <c r="A29" s="89">
        <v>510</v>
      </c>
      <c r="B29" s="81" t="s">
        <v>50</v>
      </c>
      <c r="C29" s="44">
        <v>17014</v>
      </c>
    </row>
    <row r="30" spans="1:3" ht="25.5" hidden="1">
      <c r="A30" s="89">
        <v>510</v>
      </c>
      <c r="B30" s="81" t="s">
        <v>50</v>
      </c>
      <c r="C30" s="44">
        <v>68058</v>
      </c>
    </row>
    <row r="31" spans="1:3" ht="25.5" hidden="1">
      <c r="A31" s="89">
        <v>510</v>
      </c>
      <c r="B31" s="81" t="s">
        <v>50</v>
      </c>
      <c r="C31" s="44">
        <v>78097</v>
      </c>
    </row>
    <row r="32" spans="1:3" ht="25.5" hidden="1">
      <c r="A32" s="89">
        <v>510</v>
      </c>
      <c r="B32" s="81" t="s">
        <v>50</v>
      </c>
      <c r="C32" s="44">
        <v>30626</v>
      </c>
    </row>
    <row r="33" spans="1:3" ht="25.5" hidden="1">
      <c r="A33" s="89">
        <v>510</v>
      </c>
      <c r="B33" s="81" t="s">
        <v>50</v>
      </c>
      <c r="C33" s="44">
        <v>87677</v>
      </c>
    </row>
    <row r="34" spans="1:3" ht="25.5" hidden="1">
      <c r="A34" s="89">
        <v>510</v>
      </c>
      <c r="B34" s="81" t="s">
        <v>50</v>
      </c>
      <c r="C34" s="44">
        <v>12274</v>
      </c>
    </row>
    <row r="35" spans="1:3" ht="25.5" hidden="1">
      <c r="A35" s="89">
        <v>510</v>
      </c>
      <c r="B35" s="81" t="s">
        <v>50</v>
      </c>
      <c r="C35" s="44">
        <v>515752</v>
      </c>
    </row>
    <row r="36" spans="1:3" ht="25.5" hidden="1">
      <c r="A36" s="89">
        <v>510</v>
      </c>
      <c r="B36" s="81" t="s">
        <v>50</v>
      </c>
      <c r="C36" s="44">
        <v>647</v>
      </c>
    </row>
    <row r="37" spans="1:3" ht="25.5" hidden="1">
      <c r="A37" s="89">
        <v>510</v>
      </c>
      <c r="B37" s="81" t="s">
        <v>50</v>
      </c>
      <c r="C37" s="44">
        <v>3696</v>
      </c>
    </row>
    <row r="38" spans="1:3" ht="25.5" hidden="1">
      <c r="A38" s="89">
        <v>510</v>
      </c>
      <c r="B38" s="81" t="s">
        <v>50</v>
      </c>
      <c r="C38" s="44">
        <v>12250</v>
      </c>
    </row>
    <row r="39" spans="1:3" ht="25.5" hidden="1">
      <c r="A39" s="89">
        <v>510</v>
      </c>
      <c r="B39" s="81" t="s">
        <v>50</v>
      </c>
      <c r="C39" s="44">
        <v>4544997</v>
      </c>
    </row>
    <row r="40" spans="1:3" ht="25.5" hidden="1">
      <c r="A40" s="89">
        <v>510</v>
      </c>
      <c r="B40" s="81" t="s">
        <v>50</v>
      </c>
      <c r="C40" s="44">
        <v>104925</v>
      </c>
    </row>
    <row r="41" spans="1:3" ht="25.5" hidden="1">
      <c r="A41" s="89">
        <v>510</v>
      </c>
      <c r="B41" s="81" t="s">
        <v>50</v>
      </c>
      <c r="C41" s="44">
        <v>10000000</v>
      </c>
    </row>
    <row r="42" spans="1:4" ht="12.75" hidden="1">
      <c r="A42" s="89">
        <v>510</v>
      </c>
      <c r="B42" s="5" t="s">
        <v>51</v>
      </c>
      <c r="C42" s="44">
        <v>3607345</v>
      </c>
      <c r="D42" s="83"/>
    </row>
    <row r="43" spans="1:3" ht="12.75" hidden="1">
      <c r="A43" s="89">
        <v>510</v>
      </c>
      <c r="B43" s="5" t="s">
        <v>51</v>
      </c>
      <c r="C43" s="44">
        <v>61400</v>
      </c>
    </row>
    <row r="44" spans="1:3" ht="12.75" hidden="1">
      <c r="A44" s="89">
        <v>510</v>
      </c>
      <c r="B44" s="5" t="s">
        <v>51</v>
      </c>
      <c r="C44" s="44">
        <v>662382</v>
      </c>
    </row>
    <row r="45" spans="1:3" ht="12.75" hidden="1">
      <c r="A45" s="89">
        <v>510</v>
      </c>
      <c r="B45" s="5" t="s">
        <v>51</v>
      </c>
      <c r="C45" s="44">
        <v>18399</v>
      </c>
    </row>
    <row r="46" spans="1:3" ht="12.75" hidden="1">
      <c r="A46" s="89">
        <v>510</v>
      </c>
      <c r="B46" s="5" t="s">
        <v>51</v>
      </c>
      <c r="C46" s="44">
        <v>73598</v>
      </c>
    </row>
    <row r="47" spans="1:3" ht="12.75" hidden="1">
      <c r="A47" s="89">
        <v>510</v>
      </c>
      <c r="B47" s="5" t="s">
        <v>51</v>
      </c>
      <c r="C47" s="44">
        <v>84453</v>
      </c>
    </row>
    <row r="48" spans="1:3" ht="12.75" hidden="1">
      <c r="A48" s="89">
        <v>510</v>
      </c>
      <c r="B48" s="5" t="s">
        <v>51</v>
      </c>
      <c r="C48" s="44">
        <v>33119</v>
      </c>
    </row>
    <row r="49" spans="1:3" ht="12.75" hidden="1">
      <c r="A49" s="89">
        <v>510</v>
      </c>
      <c r="B49" s="5" t="s">
        <v>51</v>
      </c>
      <c r="C49" s="44">
        <v>50485</v>
      </c>
    </row>
    <row r="50" spans="1:3" ht="12.75" hidden="1">
      <c r="A50" s="89">
        <v>510</v>
      </c>
      <c r="B50" s="5" t="s">
        <v>51</v>
      </c>
      <c r="C50" s="44">
        <v>19962</v>
      </c>
    </row>
    <row r="51" spans="1:3" ht="12.75" hidden="1">
      <c r="A51" s="89">
        <v>510</v>
      </c>
      <c r="B51" s="5" t="s">
        <v>51</v>
      </c>
      <c r="C51" s="44">
        <v>273204</v>
      </c>
    </row>
    <row r="52" spans="1:3" ht="12.75" hidden="1">
      <c r="A52" s="89">
        <v>510</v>
      </c>
      <c r="B52" s="5" t="s">
        <v>51</v>
      </c>
      <c r="C52" s="44">
        <v>1456</v>
      </c>
    </row>
    <row r="53" spans="1:3" ht="12.75" hidden="1">
      <c r="A53" s="89">
        <v>510</v>
      </c>
      <c r="B53" s="5" t="s">
        <v>51</v>
      </c>
      <c r="C53" s="44">
        <v>8316</v>
      </c>
    </row>
    <row r="54" spans="1:3" ht="12.75" hidden="1">
      <c r="A54" s="89">
        <v>510</v>
      </c>
      <c r="B54" s="5" t="s">
        <v>51</v>
      </c>
      <c r="C54" s="44">
        <v>13247</v>
      </c>
    </row>
    <row r="55" spans="1:3" ht="12.75" hidden="1">
      <c r="A55" s="89">
        <v>510</v>
      </c>
      <c r="B55" s="5" t="s">
        <v>51</v>
      </c>
      <c r="C55" s="44">
        <v>2307324</v>
      </c>
    </row>
    <row r="56" spans="1:3" ht="7.5" customHeight="1" thickBot="1">
      <c r="A56" s="90"/>
      <c r="B56" s="47"/>
      <c r="C56" s="48"/>
    </row>
    <row r="57" ht="17.25" customHeight="1" thickTop="1">
      <c r="D57" s="78"/>
    </row>
  </sheetData>
  <mergeCells count="2">
    <mergeCell ref="A1:C1"/>
    <mergeCell ref="A2:C2"/>
  </mergeCells>
  <printOptions horizontalCentered="1"/>
  <pageMargins left="0.75" right="0.75" top="0.1968503937007874" bottom="1" header="0" footer="0"/>
  <pageSetup fitToHeight="1" fitToWidth="1" horizontalDpi="300" verticalDpi="300" orientation="portrait" paperSize="11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D82"/>
  <sheetViews>
    <sheetView tabSelected="1" zoomScale="90" zoomScaleNormal="90" zoomScaleSheetLayoutView="100" workbookViewId="0" topLeftCell="A1">
      <selection activeCell="A1" sqref="A1"/>
    </sheetView>
  </sheetViews>
  <sheetFormatPr defaultColWidth="11.421875" defaultRowHeight="12.75"/>
  <cols>
    <col min="1" max="1" width="16.421875" style="92" customWidth="1"/>
    <col min="2" max="2" width="67.00390625" style="92" customWidth="1"/>
    <col min="3" max="3" width="15.28125" style="92" customWidth="1"/>
    <col min="4" max="4" width="12.7109375" style="92" bestFit="1" customWidth="1"/>
    <col min="5" max="16384" width="11.421875" style="92" customWidth="1"/>
  </cols>
  <sheetData>
    <row r="1" ht="11.25"/>
    <row r="2" ht="11.25"/>
    <row r="3" ht="11.25"/>
    <row r="4" ht="11.25"/>
    <row r="5" ht="11.25"/>
    <row r="6" ht="11.25"/>
    <row r="7" spans="1:4" ht="11.25">
      <c r="A7" s="128" t="s">
        <v>135</v>
      </c>
      <c r="B7" s="128"/>
      <c r="C7" s="128"/>
      <c r="D7" s="91"/>
    </row>
    <row r="8" spans="1:4" ht="11.25">
      <c r="A8" s="93"/>
      <c r="B8" s="94"/>
      <c r="C8" s="95"/>
      <c r="D8" s="96"/>
    </row>
    <row r="9" spans="1:4" ht="11.25">
      <c r="A9" s="127" t="s">
        <v>58</v>
      </c>
      <c r="B9" s="127"/>
      <c r="C9" s="100">
        <f>C10+C13+C29+C32+C34</f>
        <v>1889563879</v>
      </c>
      <c r="D9" s="97"/>
    </row>
    <row r="10" spans="1:4" ht="11.25">
      <c r="A10" s="98" t="s">
        <v>49</v>
      </c>
      <c r="B10" s="99"/>
      <c r="C10" s="100">
        <f>SUM(C11:C12)</f>
        <v>14782378</v>
      </c>
      <c r="D10" s="101"/>
    </row>
    <row r="11" spans="1:3" ht="11.25">
      <c r="A11" s="102" t="s">
        <v>61</v>
      </c>
      <c r="B11" s="102" t="s">
        <v>127</v>
      </c>
      <c r="C11" s="103">
        <v>14013752</v>
      </c>
    </row>
    <row r="12" spans="1:3" ht="22.5">
      <c r="A12" s="104" t="s">
        <v>61</v>
      </c>
      <c r="B12" s="105" t="s">
        <v>121</v>
      </c>
      <c r="C12" s="106">
        <v>768626</v>
      </c>
    </row>
    <row r="13" spans="1:3" ht="11.25">
      <c r="A13" s="98" t="s">
        <v>44</v>
      </c>
      <c r="B13" s="107"/>
      <c r="C13" s="108">
        <f>SUM(C14:C28)</f>
        <v>1602400000</v>
      </c>
    </row>
    <row r="14" spans="1:3" ht="11.25">
      <c r="A14" s="109" t="s">
        <v>62</v>
      </c>
      <c r="B14" s="99" t="s">
        <v>130</v>
      </c>
      <c r="C14" s="110">
        <v>75000000</v>
      </c>
    </row>
    <row r="15" spans="1:3" ht="11.25">
      <c r="A15" s="109" t="s">
        <v>62</v>
      </c>
      <c r="B15" s="99" t="s">
        <v>63</v>
      </c>
      <c r="C15" s="110">
        <v>50000000</v>
      </c>
    </row>
    <row r="16" spans="1:3" ht="11.25">
      <c r="A16" s="109" t="s">
        <v>62</v>
      </c>
      <c r="B16" s="99" t="s">
        <v>64</v>
      </c>
      <c r="C16" s="110">
        <v>50000000</v>
      </c>
    </row>
    <row r="17" spans="1:3" ht="11.25">
      <c r="A17" s="109" t="s">
        <v>65</v>
      </c>
      <c r="B17" s="99" t="s">
        <v>66</v>
      </c>
      <c r="C17" s="110">
        <v>10000000</v>
      </c>
    </row>
    <row r="18" spans="1:3" ht="11.25">
      <c r="A18" s="109" t="s">
        <v>65</v>
      </c>
      <c r="B18" s="99" t="s">
        <v>67</v>
      </c>
      <c r="C18" s="110">
        <v>80000000</v>
      </c>
    </row>
    <row r="19" spans="1:3" ht="11.25">
      <c r="A19" s="109" t="s">
        <v>65</v>
      </c>
      <c r="B19" s="99" t="s">
        <v>68</v>
      </c>
      <c r="C19" s="110">
        <v>300000000</v>
      </c>
    </row>
    <row r="20" spans="1:3" ht="11.25">
      <c r="A20" s="104" t="s">
        <v>65</v>
      </c>
      <c r="B20" s="111" t="s">
        <v>126</v>
      </c>
      <c r="C20" s="106">
        <v>50000000</v>
      </c>
    </row>
    <row r="21" spans="1:3" ht="11.25">
      <c r="A21" s="109" t="s">
        <v>65</v>
      </c>
      <c r="B21" s="99" t="s">
        <v>75</v>
      </c>
      <c r="C21" s="110">
        <v>276800000</v>
      </c>
    </row>
    <row r="22" spans="1:3" ht="11.25">
      <c r="A22" s="109" t="s">
        <v>69</v>
      </c>
      <c r="B22" s="99" t="s">
        <v>66</v>
      </c>
      <c r="C22" s="110">
        <v>50000000</v>
      </c>
    </row>
    <row r="23" spans="1:3" ht="11.25">
      <c r="A23" s="109" t="s">
        <v>69</v>
      </c>
      <c r="B23" s="99" t="s">
        <v>70</v>
      </c>
      <c r="C23" s="110">
        <v>200000000</v>
      </c>
    </row>
    <row r="24" spans="1:3" ht="11.25">
      <c r="A24" s="109" t="s">
        <v>69</v>
      </c>
      <c r="B24" s="99" t="s">
        <v>76</v>
      </c>
      <c r="C24" s="110">
        <v>180000000</v>
      </c>
    </row>
    <row r="25" spans="1:3" ht="11.25">
      <c r="A25" s="109" t="s">
        <v>71</v>
      </c>
      <c r="B25" s="99" t="s">
        <v>122</v>
      </c>
      <c r="C25" s="110">
        <v>100000000</v>
      </c>
    </row>
    <row r="26" spans="1:3" ht="11.25">
      <c r="A26" s="109" t="s">
        <v>71</v>
      </c>
      <c r="B26" s="99" t="s">
        <v>72</v>
      </c>
      <c r="C26" s="110">
        <v>50000000</v>
      </c>
    </row>
    <row r="27" spans="1:3" ht="11.25">
      <c r="A27" s="109" t="s">
        <v>73</v>
      </c>
      <c r="B27" s="111" t="s">
        <v>74</v>
      </c>
      <c r="C27" s="110">
        <v>50000000</v>
      </c>
    </row>
    <row r="28" spans="1:3" ht="11.25">
      <c r="A28" s="109" t="s">
        <v>77</v>
      </c>
      <c r="B28" s="99" t="s">
        <v>78</v>
      </c>
      <c r="C28" s="110">
        <v>80600000</v>
      </c>
    </row>
    <row r="29" spans="1:3" ht="11.25">
      <c r="A29" s="98" t="s">
        <v>48</v>
      </c>
      <c r="B29" s="99"/>
      <c r="C29" s="108">
        <f>SUM(C30:C31)</f>
        <v>37100000</v>
      </c>
    </row>
    <row r="30" spans="1:4" ht="11.25">
      <c r="A30" s="104" t="s">
        <v>61</v>
      </c>
      <c r="B30" s="111" t="s">
        <v>79</v>
      </c>
      <c r="C30" s="106">
        <v>4000000</v>
      </c>
      <c r="D30" s="112"/>
    </row>
    <row r="31" spans="1:3" ht="11.25">
      <c r="A31" s="104" t="s">
        <v>61</v>
      </c>
      <c r="B31" s="111" t="s">
        <v>80</v>
      </c>
      <c r="C31" s="110">
        <v>33100000</v>
      </c>
    </row>
    <row r="32" spans="1:3" ht="11.25">
      <c r="A32" s="98" t="s">
        <v>45</v>
      </c>
      <c r="B32" s="99"/>
      <c r="C32" s="100">
        <f>SUM(C33)</f>
        <v>60281501</v>
      </c>
    </row>
    <row r="33" spans="1:3" ht="11.25">
      <c r="A33" s="104" t="s">
        <v>61</v>
      </c>
      <c r="B33" s="111" t="s">
        <v>129</v>
      </c>
      <c r="C33" s="106">
        <v>60281501</v>
      </c>
    </row>
    <row r="34" spans="1:3" ht="11.25">
      <c r="A34" s="98" t="s">
        <v>60</v>
      </c>
      <c r="B34" s="113"/>
      <c r="C34" s="114">
        <f>SUM(C35)</f>
        <v>175000000</v>
      </c>
    </row>
    <row r="35" spans="1:4" ht="11.25">
      <c r="A35" s="115" t="s">
        <v>61</v>
      </c>
      <c r="B35" s="116" t="s">
        <v>125</v>
      </c>
      <c r="C35" s="106">
        <v>175000000</v>
      </c>
      <c r="D35" s="112"/>
    </row>
    <row r="36" spans="1:4" ht="11.25">
      <c r="A36" s="131" t="s">
        <v>59</v>
      </c>
      <c r="B36" s="132"/>
      <c r="C36" s="100">
        <f>C37+C48+C50+C59</f>
        <v>1622306680</v>
      </c>
      <c r="D36" s="117"/>
    </row>
    <row r="37" spans="1:3" ht="11.25">
      <c r="A37" s="98" t="s">
        <v>44</v>
      </c>
      <c r="B37" s="118"/>
      <c r="C37" s="100">
        <f>SUM(C38:C47)</f>
        <v>1361000000</v>
      </c>
    </row>
    <row r="38" spans="1:3" ht="11.25">
      <c r="A38" s="109" t="s">
        <v>90</v>
      </c>
      <c r="B38" s="99" t="s">
        <v>91</v>
      </c>
      <c r="C38" s="110">
        <v>250000000</v>
      </c>
    </row>
    <row r="39" spans="1:3" ht="11.25">
      <c r="A39" s="109" t="s">
        <v>81</v>
      </c>
      <c r="B39" s="99" t="s">
        <v>82</v>
      </c>
      <c r="C39" s="110">
        <v>150000000</v>
      </c>
    </row>
    <row r="40" spans="1:3" ht="11.25">
      <c r="A40" s="109" t="s">
        <v>83</v>
      </c>
      <c r="B40" s="99" t="s">
        <v>84</v>
      </c>
      <c r="C40" s="110">
        <v>526000000</v>
      </c>
    </row>
    <row r="41" spans="1:3" ht="11.25">
      <c r="A41" s="109" t="s">
        <v>85</v>
      </c>
      <c r="B41" s="99" t="s">
        <v>86</v>
      </c>
      <c r="C41" s="110">
        <v>60000000</v>
      </c>
    </row>
    <row r="42" spans="1:3" ht="11.25">
      <c r="A42" s="109" t="s">
        <v>92</v>
      </c>
      <c r="B42" s="99" t="s">
        <v>93</v>
      </c>
      <c r="C42" s="110">
        <v>105000000</v>
      </c>
    </row>
    <row r="43" spans="1:3" ht="11.25">
      <c r="A43" s="109" t="s">
        <v>94</v>
      </c>
      <c r="B43" s="99" t="s">
        <v>95</v>
      </c>
      <c r="C43" s="110">
        <v>50000000</v>
      </c>
    </row>
    <row r="44" spans="1:3" ht="11.25">
      <c r="A44" s="104" t="s">
        <v>94</v>
      </c>
      <c r="B44" s="111" t="s">
        <v>96</v>
      </c>
      <c r="C44" s="106">
        <v>60000000</v>
      </c>
    </row>
    <row r="45" spans="1:3" ht="11.25">
      <c r="A45" s="109" t="s">
        <v>94</v>
      </c>
      <c r="B45" s="99" t="s">
        <v>97</v>
      </c>
      <c r="C45" s="110">
        <v>50000000</v>
      </c>
    </row>
    <row r="46" spans="1:3" ht="11.25">
      <c r="A46" s="109" t="s">
        <v>87</v>
      </c>
      <c r="B46" s="99" t="s">
        <v>88</v>
      </c>
      <c r="C46" s="110">
        <v>60000000</v>
      </c>
    </row>
    <row r="47" spans="1:3" ht="11.25">
      <c r="A47" s="109" t="s">
        <v>87</v>
      </c>
      <c r="B47" s="99" t="s">
        <v>89</v>
      </c>
      <c r="C47" s="110">
        <v>50000000</v>
      </c>
    </row>
    <row r="48" spans="1:3" ht="11.25">
      <c r="A48" s="133" t="s">
        <v>48</v>
      </c>
      <c r="B48" s="133"/>
      <c r="C48" s="119">
        <f>SUM(C49)</f>
        <v>10500000</v>
      </c>
    </row>
    <row r="49" spans="1:3" ht="11.25">
      <c r="A49" s="102" t="s">
        <v>61</v>
      </c>
      <c r="B49" s="99" t="s">
        <v>79</v>
      </c>
      <c r="C49" s="120">
        <v>10500000</v>
      </c>
    </row>
    <row r="50" spans="1:3" ht="11.25">
      <c r="A50" s="133" t="s">
        <v>57</v>
      </c>
      <c r="B50" s="133"/>
      <c r="C50" s="119">
        <f>SUM(C51:C58)</f>
        <v>175806680</v>
      </c>
    </row>
    <row r="51" spans="1:3" ht="11.25">
      <c r="A51" s="109" t="s">
        <v>90</v>
      </c>
      <c r="B51" s="120" t="s">
        <v>124</v>
      </c>
      <c r="C51" s="110">
        <v>31500</v>
      </c>
    </row>
    <row r="52" spans="1:3" ht="11.25">
      <c r="A52" s="109" t="s">
        <v>90</v>
      </c>
      <c r="B52" s="120" t="s">
        <v>132</v>
      </c>
      <c r="C52" s="110">
        <v>15900000</v>
      </c>
    </row>
    <row r="53" spans="1:3" ht="11.25">
      <c r="A53" s="109" t="s">
        <v>98</v>
      </c>
      <c r="B53" s="120" t="s">
        <v>124</v>
      </c>
      <c r="C53" s="110">
        <v>39000</v>
      </c>
    </row>
    <row r="54" spans="1:3" ht="11.25">
      <c r="A54" s="109" t="s">
        <v>81</v>
      </c>
      <c r="B54" s="120" t="s">
        <v>124</v>
      </c>
      <c r="C54" s="110">
        <v>98180</v>
      </c>
    </row>
    <row r="55" spans="1:3" ht="11.25">
      <c r="A55" s="109" t="s">
        <v>94</v>
      </c>
      <c r="B55" s="120" t="s">
        <v>124</v>
      </c>
      <c r="C55" s="110">
        <v>29000</v>
      </c>
    </row>
    <row r="56" spans="1:3" ht="11.25">
      <c r="A56" s="109" t="s">
        <v>87</v>
      </c>
      <c r="B56" s="120" t="s">
        <v>124</v>
      </c>
      <c r="C56" s="110">
        <v>84000</v>
      </c>
    </row>
    <row r="57" spans="1:3" ht="11.25">
      <c r="A57" s="109" t="s">
        <v>61</v>
      </c>
      <c r="B57" s="120" t="s">
        <v>123</v>
      </c>
      <c r="C57" s="110">
        <v>100000</v>
      </c>
    </row>
    <row r="58" spans="1:3" ht="11.25">
      <c r="A58" s="109" t="s">
        <v>61</v>
      </c>
      <c r="B58" s="120" t="s">
        <v>99</v>
      </c>
      <c r="C58" s="110">
        <v>159525000</v>
      </c>
    </row>
    <row r="59" spans="1:3" ht="11.25">
      <c r="A59" s="133" t="s">
        <v>60</v>
      </c>
      <c r="B59" s="133"/>
      <c r="C59" s="108">
        <f>SUM(C60)</f>
        <v>75000000</v>
      </c>
    </row>
    <row r="60" spans="1:4" ht="11.25">
      <c r="A60" s="109" t="s">
        <v>61</v>
      </c>
      <c r="B60" s="120" t="s">
        <v>125</v>
      </c>
      <c r="C60" s="110">
        <v>75000000</v>
      </c>
      <c r="D60" s="112"/>
    </row>
    <row r="61" spans="1:3" ht="11.25">
      <c r="A61" s="131" t="s">
        <v>128</v>
      </c>
      <c r="B61" s="132"/>
      <c r="C61" s="100">
        <f>C62</f>
        <v>1148500000</v>
      </c>
    </row>
    <row r="62" spans="1:3" ht="11.25">
      <c r="A62" s="98" t="s">
        <v>44</v>
      </c>
      <c r="B62" s="118"/>
      <c r="C62" s="100">
        <f>SUM(C63:C77)</f>
        <v>1148500000</v>
      </c>
    </row>
    <row r="63" spans="1:3" ht="11.25">
      <c r="A63" s="102" t="s">
        <v>100</v>
      </c>
      <c r="B63" s="99" t="s">
        <v>101</v>
      </c>
      <c r="C63" s="110">
        <v>50000000</v>
      </c>
    </row>
    <row r="64" spans="1:3" ht="11.25">
      <c r="A64" s="102" t="s">
        <v>102</v>
      </c>
      <c r="B64" s="99" t="s">
        <v>103</v>
      </c>
      <c r="C64" s="110">
        <v>5000000</v>
      </c>
    </row>
    <row r="65" spans="1:3" ht="11.25">
      <c r="A65" s="102" t="s">
        <v>102</v>
      </c>
      <c r="B65" s="99" t="s">
        <v>104</v>
      </c>
      <c r="C65" s="110">
        <v>50000000</v>
      </c>
    </row>
    <row r="66" spans="1:3" ht="11.25">
      <c r="A66" s="102" t="s">
        <v>105</v>
      </c>
      <c r="B66" s="99" t="s">
        <v>106</v>
      </c>
      <c r="C66" s="110">
        <v>150000000</v>
      </c>
    </row>
    <row r="67" spans="1:3" ht="11.25">
      <c r="A67" s="102" t="s">
        <v>105</v>
      </c>
      <c r="B67" s="99" t="s">
        <v>131</v>
      </c>
      <c r="C67" s="110">
        <v>100000000</v>
      </c>
    </row>
    <row r="68" spans="1:3" ht="11.25">
      <c r="A68" s="102" t="s">
        <v>114</v>
      </c>
      <c r="B68" s="99" t="s">
        <v>134</v>
      </c>
      <c r="C68" s="110">
        <v>20000000</v>
      </c>
    </row>
    <row r="69" spans="1:3" ht="11.25">
      <c r="A69" s="102" t="s">
        <v>114</v>
      </c>
      <c r="B69" s="99" t="s">
        <v>115</v>
      </c>
      <c r="C69" s="110">
        <v>130000000</v>
      </c>
    </row>
    <row r="70" spans="1:3" ht="11.25">
      <c r="A70" s="102" t="s">
        <v>107</v>
      </c>
      <c r="B70" s="99" t="s">
        <v>108</v>
      </c>
      <c r="C70" s="110">
        <v>160000000</v>
      </c>
    </row>
    <row r="71" spans="1:3" ht="11.25">
      <c r="A71" s="102" t="s">
        <v>107</v>
      </c>
      <c r="B71" s="99" t="s">
        <v>109</v>
      </c>
      <c r="C71" s="110">
        <v>210000000</v>
      </c>
    </row>
    <row r="72" spans="1:3" ht="11.25">
      <c r="A72" s="102" t="s">
        <v>107</v>
      </c>
      <c r="B72" s="99" t="s">
        <v>110</v>
      </c>
      <c r="C72" s="110">
        <v>50000000</v>
      </c>
    </row>
    <row r="73" spans="1:3" ht="11.25">
      <c r="A73" s="102" t="s">
        <v>116</v>
      </c>
      <c r="B73" s="99" t="s">
        <v>133</v>
      </c>
      <c r="C73" s="110">
        <v>3500000</v>
      </c>
    </row>
    <row r="74" spans="1:3" ht="11.25">
      <c r="A74" s="102" t="s">
        <v>117</v>
      </c>
      <c r="B74" s="99" t="s">
        <v>118</v>
      </c>
      <c r="C74" s="110">
        <v>40000000</v>
      </c>
    </row>
    <row r="75" spans="1:3" ht="11.25">
      <c r="A75" s="102" t="s">
        <v>111</v>
      </c>
      <c r="B75" s="99" t="s">
        <v>112</v>
      </c>
      <c r="C75" s="110">
        <v>50000000</v>
      </c>
    </row>
    <row r="76" spans="1:3" ht="11.25">
      <c r="A76" s="102" t="s">
        <v>111</v>
      </c>
      <c r="B76" s="99" t="s">
        <v>113</v>
      </c>
      <c r="C76" s="110">
        <v>70000000</v>
      </c>
    </row>
    <row r="77" spans="1:3" ht="11.25">
      <c r="A77" s="102" t="s">
        <v>119</v>
      </c>
      <c r="B77" s="99" t="s">
        <v>120</v>
      </c>
      <c r="C77" s="110">
        <v>60000000</v>
      </c>
    </row>
    <row r="78" spans="1:4" ht="11.25">
      <c r="A78" s="129" t="s">
        <v>28</v>
      </c>
      <c r="B78" s="130"/>
      <c r="C78" s="121">
        <f>C9+C36+C61</f>
        <v>4660370559</v>
      </c>
      <c r="D78" s="117"/>
    </row>
    <row r="81" ht="11.25">
      <c r="C81" s="117"/>
    </row>
    <row r="82" ht="11.25">
      <c r="C82" s="117"/>
    </row>
  </sheetData>
  <sheetProtection password="E0E9" sheet="1" objects="1" scenarios="1" formatColumns="0"/>
  <mergeCells count="8">
    <mergeCell ref="A9:B9"/>
    <mergeCell ref="A7:C7"/>
    <mergeCell ref="A78:B78"/>
    <mergeCell ref="A36:B36"/>
    <mergeCell ref="A48:B48"/>
    <mergeCell ref="A50:B50"/>
    <mergeCell ref="A61:B61"/>
    <mergeCell ref="A59:B59"/>
  </mergeCells>
  <printOptions horizontalCentered="1"/>
  <pageMargins left="0.5118110236220472" right="0.1968503937007874" top="0.4330708661417323" bottom="0.31496062992125984" header="0" footer="0"/>
  <pageSetup horizontalDpi="300" verticalDpi="3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Maria Nieves Rodriguez</dc:creator>
  <cp:keywords/>
  <dc:description/>
  <cp:lastModifiedBy>aline_cervantes</cp:lastModifiedBy>
  <cp:lastPrinted>2005-09-03T01:57:19Z</cp:lastPrinted>
  <dcterms:created xsi:type="dcterms:W3CDTF">2002-10-24T18:53:23Z</dcterms:created>
  <dcterms:modified xsi:type="dcterms:W3CDTF">2005-09-08T18:40:49Z</dcterms:modified>
  <cp:category/>
  <cp:version/>
  <cp:contentType/>
  <cp:contentStatus/>
</cp:coreProperties>
</file>